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https://sh.ehelse.no/Helsedataprogrammet/Delte dokumenter/06-Harmonisering/01-Arkitekturstyring/02-FAIR-kartlegging av helseregistre/02-Scoringsmodell/Ferdig leveranse/Klar til publisering Desember 2020/"/>
    </mc:Choice>
  </mc:AlternateContent>
  <xr:revisionPtr revIDLastSave="0" documentId="13_ncr:1_{F6534BAC-99C2-4C9E-9A10-043637771007}" xr6:coauthVersionLast="45" xr6:coauthVersionMax="45" xr10:uidLastSave="{00000000-0000-0000-0000-000000000000}"/>
  <workbookProtection workbookAlgorithmName="SHA-1" workbookHashValue="iYzMbSNq/ZcP+LwyBa/9Ilr5y+8=" workbookSaltValue="zGQMh1+FDGebGQfxet+aZg==" workbookSpinCount="100000" lockStructure="1"/>
  <bookViews>
    <workbookView xWindow="-110" yWindow="-110" windowWidth="38620" windowHeight="21220" xr2:uid="{00000000-000D-0000-FFFF-FFFF00000000}"/>
  </bookViews>
  <sheets>
    <sheet name="Velkommen" sheetId="11" r:id="rId1"/>
    <sheet name="til" sheetId="12" r:id="rId2"/>
    <sheet name="F" sheetId="1" r:id="rId3"/>
    <sheet name="A" sheetId="6" r:id="rId4"/>
    <sheet name="I" sheetId="7" r:id="rId5"/>
    <sheet name="R" sheetId="8" r:id="rId6"/>
    <sheet name="Score" sheetId="9" r:id="rId7"/>
    <sheet name="Resultattabell" sheetId="10" state="hidden" r:id="rId8"/>
    <sheet name="Brukerveiledning" sheetId="13" r:id="rId9"/>
    <sheet name="Skala" sheetId="2" state="hidden" r:id="rId10"/>
    <sheet name="Begrepsdefinisjoner" sheetId="14" r:id="rId11"/>
  </sheets>
  <definedNames>
    <definedName name="_ftn1" localSheetId="0">Velkommen!#REF!</definedName>
    <definedName name="_ftn2" localSheetId="0">Velkommen!#REF!</definedName>
    <definedName name="_ftnref1" localSheetId="0">Velkommen!#REF!</definedName>
    <definedName name="_ftnref2" localSheetId="0">Velkommen!#REF!</definedName>
    <definedName name="_Toc512434145" localSheetId="0">Velkommen!$A$6</definedName>
    <definedName name="Datakilde">til!#REF!</definedName>
    <definedName name="Dato">til!#REF!</definedName>
    <definedName name="Dato_forrige">til!#REF!</definedName>
    <definedName name="Dato_neste">til!#REF!</definedName>
    <definedName name="Domene">til!#REF!</definedName>
    <definedName name="Institusjo">til!#REF!</definedName>
    <definedName name="Institusjon">til!#REF!</definedName>
    <definedName name="Rolle">til!#REF!</definedName>
    <definedName name="Score_A">A!$D$4</definedName>
    <definedName name="Score_A1">A!$D$8</definedName>
    <definedName name="Score_A1.1">A!$D$32</definedName>
    <definedName name="Score_A1.2">A!$D$44</definedName>
    <definedName name="Score_A2">A!$D$63</definedName>
    <definedName name="Score_F">F!$D$4</definedName>
    <definedName name="Score_F1">F!$D$8</definedName>
    <definedName name="Score_F2">F!$D$31</definedName>
    <definedName name="Score_F3">F!$D$53</definedName>
    <definedName name="Score_F4">F!$D$69</definedName>
    <definedName name="Score_forrige">til!#REF!</definedName>
    <definedName name="Score_I">I!$D$4</definedName>
    <definedName name="Score_I1">I!$D$8</definedName>
    <definedName name="Score_I2">I!$D$29</definedName>
    <definedName name="Score_I3">I!$D$48</definedName>
    <definedName name="Score_R">'R'!$D$4</definedName>
    <definedName name="Score_R1">'R'!$D$8</definedName>
    <definedName name="Score_R1.1">'R'!$D$29</definedName>
    <definedName name="Score_R1.2">'R'!$D$46</definedName>
    <definedName name="Score_R1.3">'R'!$D$58</definedName>
    <definedName name="Scorende">til!#REF!</definedName>
    <definedName name="Trend_1.3">'R'!$H$58</definedName>
    <definedName name="Trend_A">A!$G$4</definedName>
    <definedName name="Trend_A1">A!$H$8</definedName>
    <definedName name="Trend_A1.1">A!$H$32</definedName>
    <definedName name="Trend_A1.2">A!$H$44</definedName>
    <definedName name="Trend_A2">A!$H$63</definedName>
    <definedName name="Trend_F">F!$G$4</definedName>
    <definedName name="Trend_F1">F!$H$8</definedName>
    <definedName name="Trend_F2">F!$H$31</definedName>
    <definedName name="Trend_F3">F!$H$53</definedName>
    <definedName name="Trend_F4">F!$H$69</definedName>
    <definedName name="Trend_I">I!$G$4</definedName>
    <definedName name="Trend_I1">I!$H$8</definedName>
    <definedName name="Trend_I2">I!$H$29</definedName>
    <definedName name="Trend_I3">I!$H$48</definedName>
    <definedName name="Trend_R">'R'!$G$4</definedName>
    <definedName name="Trend_R1">'R'!$H$8</definedName>
    <definedName name="Trend_R1.1">'R'!$H$29</definedName>
    <definedName name="Trend_R1.2">'R'!$H$46</definedName>
    <definedName name="Trend_R1.3">'R'!$H$58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58" i="8" l="1"/>
  <c r="H46" i="8"/>
  <c r="H29" i="8"/>
  <c r="H8" i="8"/>
  <c r="H48" i="7"/>
  <c r="H29" i="7"/>
  <c r="H8" i="7"/>
  <c r="H63" i="6"/>
  <c r="H44" i="6"/>
  <c r="H32" i="6"/>
  <c r="H8" i="6"/>
  <c r="H69" i="1"/>
  <c r="H53" i="1"/>
  <c r="H31" i="1"/>
  <c r="H8" i="1"/>
  <c r="C12" i="6"/>
  <c r="D4" i="1"/>
  <c r="D4" i="6"/>
  <c r="E50" i="8" l="1"/>
  <c r="E51" i="8"/>
  <c r="E52" i="8"/>
  <c r="E17" i="8"/>
  <c r="E12" i="8"/>
  <c r="E13" i="8"/>
  <c r="E14" i="8"/>
  <c r="E15" i="8"/>
  <c r="E16" i="8"/>
  <c r="E53" i="7"/>
  <c r="E54" i="7"/>
  <c r="E55" i="7"/>
  <c r="E56" i="7"/>
  <c r="E57" i="7"/>
  <c r="E58" i="7"/>
  <c r="E59" i="7"/>
  <c r="E60" i="7"/>
  <c r="E33" i="7"/>
  <c r="E34" i="7"/>
  <c r="E35" i="7"/>
  <c r="E36" i="7"/>
  <c r="E37" i="7"/>
  <c r="E12" i="7"/>
  <c r="E13" i="7"/>
  <c r="E14" i="7"/>
  <c r="E15" i="7"/>
  <c r="E16" i="7"/>
  <c r="E48" i="6"/>
  <c r="E49" i="6"/>
  <c r="E50" i="6"/>
  <c r="E51" i="6"/>
  <c r="E52" i="6"/>
  <c r="E53" i="6"/>
  <c r="E36" i="6"/>
  <c r="E37" i="6"/>
  <c r="E35" i="1"/>
  <c r="E36" i="1"/>
  <c r="E37" i="1"/>
  <c r="E38" i="1"/>
  <c r="E39" i="1"/>
  <c r="E40" i="1"/>
  <c r="E41" i="1"/>
  <c r="C17" i="8"/>
  <c r="C57" i="7"/>
  <c r="C54" i="7"/>
  <c r="C75" i="1"/>
  <c r="C74" i="1"/>
  <c r="C38" i="1"/>
  <c r="C37" i="1"/>
  <c r="C36" i="1"/>
  <c r="C35" i="1"/>
  <c r="C3" i="9"/>
  <c r="C2" i="9"/>
  <c r="E63" i="8"/>
  <c r="E62" i="8"/>
  <c r="E34" i="8"/>
  <c r="E33" i="8"/>
  <c r="E52" i="7"/>
  <c r="E13" i="1"/>
  <c r="E14" i="1"/>
  <c r="E15" i="1"/>
  <c r="E16" i="1"/>
  <c r="E12" i="1"/>
  <c r="E17" i="1"/>
  <c r="C50" i="6"/>
  <c r="C15" i="6"/>
  <c r="H27" i="2"/>
  <c r="H28" i="2"/>
  <c r="C63" i="8"/>
  <c r="C62" i="8"/>
  <c r="C52" i="8"/>
  <c r="C51" i="8"/>
  <c r="C50" i="8"/>
  <c r="C34" i="8"/>
  <c r="C33" i="8"/>
  <c r="C13" i="8"/>
  <c r="C14" i="8"/>
  <c r="C15" i="8"/>
  <c r="C16" i="8"/>
  <c r="C12" i="8"/>
  <c r="C60" i="7"/>
  <c r="C59" i="7"/>
  <c r="C58" i="7"/>
  <c r="C56" i="7"/>
  <c r="C55" i="7"/>
  <c r="C53" i="7"/>
  <c r="C52" i="7"/>
  <c r="C37" i="7"/>
  <c r="C36" i="7"/>
  <c r="C35" i="7"/>
  <c r="C34" i="7"/>
  <c r="C33" i="7"/>
  <c r="C13" i="7"/>
  <c r="C14" i="7"/>
  <c r="C15" i="7"/>
  <c r="C16" i="7"/>
  <c r="C69" i="6"/>
  <c r="C68" i="6"/>
  <c r="C67" i="6"/>
  <c r="C51" i="6"/>
  <c r="C52" i="6"/>
  <c r="C53" i="6"/>
  <c r="C49" i="6"/>
  <c r="C48" i="6"/>
  <c r="C37" i="6"/>
  <c r="C36" i="6"/>
  <c r="C14" i="6"/>
  <c r="C16" i="6"/>
  <c r="C17" i="6"/>
  <c r="C18" i="6"/>
  <c r="C19" i="6"/>
  <c r="C13" i="6"/>
  <c r="C80" i="1"/>
  <c r="C79" i="1"/>
  <c r="C78" i="1"/>
  <c r="C77" i="1"/>
  <c r="C76" i="1"/>
  <c r="C73" i="1"/>
  <c r="C58" i="1"/>
  <c r="C57" i="1"/>
  <c r="C40" i="1"/>
  <c r="C41" i="1"/>
  <c r="C39" i="1"/>
  <c r="C12" i="7"/>
  <c r="E12" i="6"/>
  <c r="C13" i="1"/>
  <c r="C14" i="1"/>
  <c r="C15" i="1"/>
  <c r="C16" i="1"/>
  <c r="C17" i="1"/>
  <c r="C12" i="1"/>
  <c r="H4" i="8"/>
  <c r="G4" i="8" s="1"/>
  <c r="B5" i="10"/>
  <c r="C5" i="10"/>
  <c r="D5" i="10"/>
  <c r="E5" i="10"/>
  <c r="F5" i="10"/>
  <c r="G5" i="10"/>
  <c r="H5" i="10"/>
  <c r="B6" i="10"/>
  <c r="C6" i="10"/>
  <c r="D6" i="10"/>
  <c r="E6" i="10"/>
  <c r="F6" i="10"/>
  <c r="G6" i="10"/>
  <c r="H6" i="10"/>
  <c r="B7" i="10"/>
  <c r="C7" i="10"/>
  <c r="D7" i="10"/>
  <c r="E7" i="10"/>
  <c r="F7" i="10"/>
  <c r="G7" i="10"/>
  <c r="H7" i="10"/>
  <c r="B8" i="10"/>
  <c r="C8" i="10"/>
  <c r="D8" i="10"/>
  <c r="E8" i="10"/>
  <c r="F8" i="10"/>
  <c r="G8" i="10"/>
  <c r="H8" i="10"/>
  <c r="B9" i="10"/>
  <c r="C9" i="10"/>
  <c r="D9" i="10"/>
  <c r="E9" i="10"/>
  <c r="F9" i="10"/>
  <c r="G9" i="10"/>
  <c r="H9" i="10"/>
  <c r="B10" i="10"/>
  <c r="C10" i="10"/>
  <c r="D10" i="10"/>
  <c r="E10" i="10"/>
  <c r="F10" i="10"/>
  <c r="G10" i="10"/>
  <c r="H10" i="10"/>
  <c r="B11" i="10"/>
  <c r="C11" i="10"/>
  <c r="D11" i="10"/>
  <c r="E11" i="10"/>
  <c r="F11" i="10"/>
  <c r="G11" i="10"/>
  <c r="H11" i="10"/>
  <c r="B12" i="10"/>
  <c r="C12" i="10"/>
  <c r="D12" i="10"/>
  <c r="E12" i="10"/>
  <c r="F12" i="10"/>
  <c r="G12" i="10"/>
  <c r="H12" i="10"/>
  <c r="B13" i="10"/>
  <c r="C13" i="10"/>
  <c r="D13" i="10"/>
  <c r="E13" i="10"/>
  <c r="F13" i="10"/>
  <c r="G13" i="10"/>
  <c r="H13" i="10"/>
  <c r="B14" i="10"/>
  <c r="C14" i="10"/>
  <c r="D14" i="10"/>
  <c r="E14" i="10"/>
  <c r="F14" i="10"/>
  <c r="G14" i="10"/>
  <c r="H14" i="10"/>
  <c r="B15" i="10"/>
  <c r="C15" i="10"/>
  <c r="D15" i="10"/>
  <c r="E15" i="10"/>
  <c r="F15" i="10"/>
  <c r="G15" i="10"/>
  <c r="H15" i="10"/>
  <c r="B16" i="10"/>
  <c r="C16" i="10"/>
  <c r="D16" i="10"/>
  <c r="E16" i="10"/>
  <c r="F16" i="10"/>
  <c r="G16" i="10"/>
  <c r="H16" i="10"/>
  <c r="B17" i="10"/>
  <c r="C17" i="10"/>
  <c r="D17" i="10"/>
  <c r="E17" i="10"/>
  <c r="F17" i="10"/>
  <c r="G17" i="10"/>
  <c r="H17" i="10"/>
  <c r="B18" i="10"/>
  <c r="C18" i="10"/>
  <c r="D18" i="10"/>
  <c r="E18" i="10"/>
  <c r="F18" i="10"/>
  <c r="G18" i="10"/>
  <c r="H18" i="10"/>
  <c r="B19" i="10"/>
  <c r="C19" i="10"/>
  <c r="D19" i="10"/>
  <c r="E19" i="10"/>
  <c r="F19" i="10"/>
  <c r="G19" i="10"/>
  <c r="H19" i="10"/>
  <c r="B20" i="10"/>
  <c r="C20" i="10"/>
  <c r="D20" i="10"/>
  <c r="E20" i="10"/>
  <c r="F20" i="10"/>
  <c r="G20" i="10"/>
  <c r="H20" i="10"/>
  <c r="B21" i="10"/>
  <c r="C21" i="10"/>
  <c r="D21" i="10"/>
  <c r="E21" i="10"/>
  <c r="F21" i="10"/>
  <c r="G21" i="10"/>
  <c r="H21" i="10"/>
  <c r="B22" i="10"/>
  <c r="C22" i="10"/>
  <c r="D22" i="10"/>
  <c r="E22" i="10"/>
  <c r="F22" i="10"/>
  <c r="G22" i="10"/>
  <c r="H22" i="10"/>
  <c r="A5" i="10"/>
  <c r="A6" i="10"/>
  <c r="A7" i="10"/>
  <c r="A8" i="10"/>
  <c r="A9" i="10"/>
  <c r="A10" i="10"/>
  <c r="A11" i="10"/>
  <c r="A12" i="10"/>
  <c r="A13" i="10"/>
  <c r="A14" i="10"/>
  <c r="A15" i="10"/>
  <c r="A16" i="10"/>
  <c r="A17" i="10"/>
  <c r="A18" i="10"/>
  <c r="A19" i="10"/>
  <c r="A20" i="10"/>
  <c r="A21" i="10"/>
  <c r="A22" i="10"/>
  <c r="G4" i="10"/>
  <c r="H4" i="10"/>
  <c r="F4" i="10"/>
  <c r="E4" i="10"/>
  <c r="D4" i="10"/>
  <c r="C4" i="10"/>
  <c r="B4" i="10"/>
  <c r="A4" i="10"/>
  <c r="K5" i="10"/>
  <c r="J22" i="10"/>
  <c r="J21" i="10"/>
  <c r="J20" i="10"/>
  <c r="J19" i="10"/>
  <c r="J17" i="10"/>
  <c r="J16" i="10"/>
  <c r="J15" i="10"/>
  <c r="J13" i="10"/>
  <c r="J12" i="10"/>
  <c r="J11" i="10"/>
  <c r="J10" i="10"/>
  <c r="J8" i="10"/>
  <c r="J7" i="10"/>
  <c r="J6" i="10"/>
  <c r="J5" i="10"/>
  <c r="H15" i="9"/>
  <c r="G15" i="9"/>
  <c r="F15" i="9"/>
  <c r="E15" i="9"/>
  <c r="G12" i="9"/>
  <c r="F12" i="9"/>
  <c r="E12" i="9"/>
  <c r="H9" i="9"/>
  <c r="G9" i="9"/>
  <c r="F9" i="9"/>
  <c r="E9" i="9"/>
  <c r="H6" i="9"/>
  <c r="G6" i="9"/>
  <c r="F6" i="9"/>
  <c r="E6" i="9"/>
  <c r="D4" i="8"/>
  <c r="C15" i="9" s="1"/>
  <c r="D4" i="7"/>
  <c r="C12" i="9" s="1"/>
  <c r="C9" i="9"/>
  <c r="C6" i="9"/>
  <c r="K10" i="10"/>
  <c r="K22" i="10"/>
  <c r="K21" i="10"/>
  <c r="K20" i="10"/>
  <c r="K19" i="10"/>
  <c r="K17" i="10"/>
  <c r="K16" i="10"/>
  <c r="K15" i="10"/>
  <c r="K13" i="10"/>
  <c r="K12" i="10"/>
  <c r="K11" i="10"/>
  <c r="K8" i="10"/>
  <c r="K7" i="10"/>
  <c r="K6" i="10"/>
  <c r="H4" i="6"/>
  <c r="G4" i="6" s="1"/>
  <c r="H4" i="7"/>
  <c r="G4" i="7" l="1"/>
  <c r="D12" i="9" s="1"/>
  <c r="H4" i="1"/>
  <c r="E64" i="8"/>
  <c r="F59" i="8" s="1"/>
  <c r="E53" i="8"/>
  <c r="F47" i="8" s="1"/>
  <c r="E35" i="8"/>
  <c r="F30" i="8" s="1"/>
  <c r="J18" i="10"/>
  <c r="E18" i="8"/>
  <c r="F9" i="8" s="1"/>
  <c r="J14" i="10"/>
  <c r="E61" i="7"/>
  <c r="F49" i="7" s="1"/>
  <c r="E38" i="7"/>
  <c r="F30" i="7" s="1"/>
  <c r="E17" i="7"/>
  <c r="F9" i="7" s="1"/>
  <c r="E70" i="6"/>
  <c r="F64" i="6" s="1"/>
  <c r="E54" i="6"/>
  <c r="F45" i="6" s="1"/>
  <c r="E38" i="6"/>
  <c r="F33" i="6" s="1"/>
  <c r="E20" i="6"/>
  <c r="F9" i="6" s="1"/>
  <c r="E81" i="1"/>
  <c r="F70" i="1" s="1"/>
  <c r="E59" i="1"/>
  <c r="F54" i="1" s="1"/>
  <c r="E42" i="1"/>
  <c r="F32" i="1" s="1"/>
  <c r="D15" i="9"/>
  <c r="K18" i="10"/>
  <c r="K9" i="10"/>
  <c r="D9" i="9"/>
  <c r="J9" i="10"/>
  <c r="E18" i="1"/>
  <c r="F9" i="1" s="1"/>
  <c r="J4" i="10"/>
  <c r="K14" i="10" l="1"/>
  <c r="G4" i="1"/>
  <c r="K4" i="10" s="1"/>
  <c r="D6"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Magdalena Simma</author>
  </authors>
  <commentList>
    <comment ref="B6" authorId="0" shapeId="0" xr:uid="{00000000-0006-0000-0100-000001000000}">
      <text>
        <r>
          <rPr>
            <b/>
            <sz val="9"/>
            <color indexed="81"/>
            <rFont val="Tahoma"/>
            <family val="2"/>
          </rPr>
          <t>Alle utfyllingsfelt i dette scoringsverktøyet har en lyseblå farge.</t>
        </r>
      </text>
    </comment>
    <comment ref="B20" authorId="0" shapeId="0" xr:uid="{00000000-0006-0000-0100-000002000000}">
      <text>
        <r>
          <rPr>
            <sz val="9"/>
            <color indexed="81"/>
            <rFont val="Tahoma"/>
            <family val="2"/>
          </rPr>
          <t xml:space="preserve">F.eks. (2,4,4,3)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Magdalena Simma</author>
  </authors>
  <commentList>
    <comment ref="D4" authorId="0" shapeId="0" xr:uid="{00000000-0006-0000-0200-000001000000}">
      <text>
        <r>
          <rPr>
            <sz val="9"/>
            <color indexed="81"/>
            <rFont val="Tahoma"/>
            <family val="2"/>
          </rPr>
          <t>Dette feltet viser hvordan registeret ditt scorer mot søkbarhetskriteriet (F) basert på din scoring mot de enkle kriteriene (F1 - F4) nedenfor.</t>
        </r>
      </text>
    </comment>
    <comment ref="G4" authorId="0" shapeId="0" xr:uid="{00000000-0006-0000-0200-000002000000}">
      <text>
        <r>
          <rPr>
            <sz val="9"/>
            <color indexed="81"/>
            <rFont val="Tahoma"/>
            <family val="2"/>
          </rPr>
          <t>Dette feltet viser trenden for søkbarhetskriteriet (F) basert på trendene du oppgir for kriteriene (F1 - F4) nedenfor.</t>
        </r>
      </text>
    </comment>
    <comment ref="D8" authorId="0" shapeId="0" xr:uid="{00000000-0006-0000-0200-000003000000}">
      <text>
        <r>
          <rPr>
            <sz val="9"/>
            <color indexed="81"/>
            <rFont val="Tahoma"/>
            <family val="2"/>
          </rPr>
          <t>Her kan du score registeret ditt mot kriteriet F1 på en skala fra 1 til 5 hvor 
1 er veldig dårlig og 
5 er veldig bra.</t>
        </r>
      </text>
    </comment>
    <comment ref="D12" authorId="0" shapeId="0" xr:uid="{00000000-0006-0000-0200-000004000000}">
      <text>
        <r>
          <rPr>
            <sz val="9"/>
            <color indexed="81"/>
            <rFont val="Tahoma"/>
            <family val="2"/>
          </rPr>
          <t>I disse feltene kan du besvare de veiledende spørsmålene for å gi deg en indikasjon på hvordan du bør score datakilden din mot kriteriet ovenfor.</t>
        </r>
      </text>
    </comment>
    <comment ref="F12" authorId="0" shapeId="0" xr:uid="{00000000-0006-0000-0200-000005000000}">
      <text>
        <r>
          <rPr>
            <sz val="9"/>
            <color indexed="81"/>
            <rFont val="Tahoma"/>
            <family val="2"/>
          </rPr>
          <t>Disse feltene kan brukes for å legge inn kommentarer. 
Dette kan f.eks. være utdypninger om hvilke standarder som blir brukt etc.</t>
        </r>
      </text>
    </comment>
  </commentList>
</comments>
</file>

<file path=xl/sharedStrings.xml><?xml version="1.0" encoding="utf-8"?>
<sst xmlns="http://schemas.openxmlformats.org/spreadsheetml/2006/main" count="728" uniqueCount="454">
  <si>
    <t>FAIR Evalueringsskjema</t>
  </si>
  <si>
    <t>Velkommen</t>
  </si>
  <si>
    <r>
      <rPr>
        <b/>
        <sz val="11"/>
        <rFont val="Arial"/>
        <family val="2"/>
        <scheme val="minor"/>
      </rPr>
      <t>Bakgrunn</t>
    </r>
    <r>
      <rPr>
        <sz val="11"/>
        <rFont val="Arial"/>
        <family val="2"/>
        <scheme val="minor"/>
      </rPr>
      <t xml:space="preserve">
FAIR-prinsippene er et sett med veiledende arkitekturprinsipper som skal tilrettelegge for deling og gjenbruk av data gjennom at dataene er søkbare (Findable), tilgjengelige (Accessible), understøtter interoperabilitet (Interoperable) og er gjenbrukbare (Reusable). 
Konseptvalgutredningen for Helseanalyseplattformen har vurdert at FAIR-prinsippene kan være hensiktsmessige både for å understøtte forvaltning av data og metadata, og for å støtte opp under prosesser for bedring av datakvalitet. Helsedataprogrammet vil derfor jobbe videre med innføring av FAIR-prinsippene for å bidra til enklere tilgang til helsedata, bedre datakvalitet og mer effektiv registerforvaltning.
</t>
    </r>
    <r>
      <rPr>
        <b/>
        <sz val="11"/>
        <rFont val="Arial"/>
        <family val="2"/>
        <scheme val="minor"/>
      </rPr>
      <t>Evalueringsskjemaet</t>
    </r>
    <r>
      <rPr>
        <sz val="11"/>
        <rFont val="Arial"/>
        <family val="2"/>
        <scheme val="minor"/>
      </rPr>
      <t xml:space="preserve">
Helsedataprogrammet har utarbeidet dette evalueringsskjemaet for å kunne evaluere helseregistre opp mot FAIR-prinsippene. Evalueringsskjemaet er bygget opp slik at helseregistre kan vurdere sin egen oppfyllelse av FAIR-prinsippene basert på en skala fra 1 til 5. I tillegg er det utarbeidet et sett med veiledende spørsmål som støtte til evalueringen med forklaringer for hvorfor dette er viktig.
Evalueringsskjemaet baserer seg på "Veileder for bruk av FAIR-prinsippene for helsedatakilder" som er tilgjengelig på www.ehelse.no
</t>
    </r>
    <r>
      <rPr>
        <b/>
        <sz val="11"/>
        <rFont val="Arial"/>
        <family val="2"/>
        <scheme val="minor"/>
      </rPr>
      <t>Formål</t>
    </r>
    <r>
      <rPr>
        <sz val="11"/>
        <rFont val="Arial"/>
        <family val="2"/>
        <scheme val="minor"/>
      </rPr>
      <t xml:space="preserve">
FAIR-scoren fra evalueringen er ment å gi helseregistrene økt innsikt i egen oppfyllelse av FAIR-prinsippene. En sammenstilling av FAIR-score fra ulike helseregistre kan også øke forståelsen for den generelle graden av ivaretakelse av de ulike prinsippene i Norge. På nasjonalt nivå kan evalueringene dermed gi et godt bilde av hvilke områder som bør ha fokus for i større grad å kunne tilrettelegge for deling og gjenbruk av data.</t>
    </r>
  </si>
  <si>
    <t>FAIR-score</t>
  </si>
  <si>
    <t>Fyll inn informasjon om datakilden som skal scores i feltene under.</t>
  </si>
  <si>
    <t>OBS: Når denne filen sendes ut til helseregistre, skal hvert ark beskyttes - slik at bare celler som er definert som "ulåste" kan velges og endres på. I tillegg vil de siste to fanene skjules og arbeidsbokstrukturen beskyttes (slik at ingen faner kan slettes/legges til osv.)</t>
  </si>
  <si>
    <t>Navn på datakilden som skal evalueres:</t>
  </si>
  <si>
    <t>Domene (type helsedatakilde):</t>
  </si>
  <si>
    <t>Sentralt helseregister</t>
  </si>
  <si>
    <t>Navn på institusjon som forvalter kilden:</t>
  </si>
  <si>
    <t>Navn på den som gjennomfører scoringen:</t>
  </si>
  <si>
    <t>Rolle av den som gjennomfører scoringen:</t>
  </si>
  <si>
    <t>Dato for scoringen:</t>
  </si>
  <si>
    <t>Dato for forrige scoring:</t>
  </si>
  <si>
    <t>Score fra forrige scoring (F,A,I,R):</t>
  </si>
  <si>
    <t>Planlagt dato for neste scoring:</t>
  </si>
  <si>
    <t>Skala referanse</t>
  </si>
  <si>
    <t>Kolonne nr for skala</t>
  </si>
  <si>
    <t xml:space="preserve">FAIR-score </t>
  </si>
  <si>
    <r>
      <t>Søkbarhet (Findable)</t>
    </r>
    <r>
      <rPr>
        <b/>
        <sz val="18"/>
        <color rgb="FFFF0000"/>
        <rFont val="Arial"/>
        <family val="2"/>
        <scheme val="minor"/>
      </rPr>
      <t xml:space="preserve"> </t>
    </r>
  </si>
  <si>
    <t>Metadata og data er godt beskrevet, de har en unik og persistent ID, og er åpent tilgjengelig via en utforsker på en webside.</t>
  </si>
  <si>
    <t>Din score</t>
  </si>
  <si>
    <t>Scoringsstøtte/Kommentarer</t>
  </si>
  <si>
    <t>Trend</t>
  </si>
  <si>
    <t>Beskriv tiltak som er igangsatt for å forbedre scoren</t>
  </si>
  <si>
    <t>F1: Metadata og data har en globalt unik og persistent identifikator</t>
  </si>
  <si>
    <t>Basert på svarene dine på de veiledende spørsmålene, anbefaler vi en score for kriterium F1 på:</t>
  </si>
  <si>
    <t>(Meta)data are assigned a globally unique and eternally persistent identifier</t>
  </si>
  <si>
    <t>Veiledende spørsmål</t>
  </si>
  <si>
    <t>Har metadata om kilden, evt. underliggende datasamlinger, datasett og variabler en globalt unik ID?</t>
  </si>
  <si>
    <t>ID</t>
  </si>
  <si>
    <t>Har  data en tilsvarende globalt unik ID?</t>
  </si>
  <si>
    <t>Har kodeverkene og/eller verdisettene som anvendes en gobalt unik ID?</t>
  </si>
  <si>
    <t>Er IDene konsistente over tid (persistente)?</t>
  </si>
  <si>
    <t>Generisk</t>
  </si>
  <si>
    <t>Er IDen basert på en internasjonalt anerkjent standard med en tilhørende tekstuell beskrivelse som gjør den maskinlesbar og søkbar?</t>
  </si>
  <si>
    <t>Forvaltes IDen av en organisasjon som tildeler og sikrer at IDen forblir unik over tid?</t>
  </si>
  <si>
    <t>Hvorfor er dette viktig?</t>
  </si>
  <si>
    <t>Dataobjekter i en kilde skal ikke kunne forveksles/mikses med dataelementer i en annen kilde, hverken av mennesker eller datamaskiner. Endringer på et dataobjekt skal kunne spores og være entydig over tid, på tvers av datasett og systemer.</t>
  </si>
  <si>
    <t>INDEKS(Skala!$20:$24;0;$C11)</t>
  </si>
  <si>
    <t>Identifikatoren kan bli brukt som del av en URI, men det er fortsatt verdifult å ha identifikatoren representert eksplisitt.</t>
  </si>
  <si>
    <t>Ved bruk av en unik OID vil man også kunne få ekstra informasjon om elementet som en del av et hierarki. OID er bygd opp hierarkisk, som en streng, gjerne med en landskode innledningsvis, deretter bransje, organiasjon, kilde etc., og helt ned til den enkelte property (attributt) på variabelen.</t>
  </si>
  <si>
    <t>OIDer for helse- og omsorgssektoren tildeles og forvaltes av Direktoratet for e-helse.</t>
  </si>
  <si>
    <t>Linker</t>
  </si>
  <si>
    <t>Pekere til offentlige ressurser på nett, Digitaliseringsdirektoratet</t>
  </si>
  <si>
    <t xml:space="preserve">OID identifikatorserier i helse- og omsorgstjenesten, Direktoratet for e-helse </t>
  </si>
  <si>
    <t>DCAT-AP-NO:Datasett:identifikator</t>
  </si>
  <si>
    <t>DCAT:dct:identifier</t>
  </si>
  <si>
    <t>Nasjonal spesifikasjon for metadata om helsedata, Direktoratet for e-helse</t>
  </si>
  <si>
    <r>
      <t>F2:</t>
    </r>
    <r>
      <rPr>
        <b/>
        <sz val="10"/>
        <color rgb="FFFFFFFF"/>
        <rFont val="Arial"/>
        <family val="2"/>
        <scheme val="minor"/>
      </rPr>
      <t xml:space="preserve"> </t>
    </r>
    <r>
      <rPr>
        <b/>
        <sz val="12"/>
        <color rgb="FFFFFFFF"/>
        <rFont val="Arial"/>
        <family val="2"/>
        <scheme val="minor"/>
      </rPr>
      <t>Dataobjekter er beskrevet med utfyllende, strukturerte og maskinlesbare metadata</t>
    </r>
  </si>
  <si>
    <t>Basert på svarene dine på de veiledende spørsmålene, anbefaler vi en score for kriterium F2 på:</t>
  </si>
  <si>
    <t>Data are described with rich metadata</t>
  </si>
  <si>
    <t>Er alle obligatoriske properties i Nasjonal spesifikasjon for metadata om helsedata utfylt?</t>
  </si>
  <si>
    <t xml:space="preserve">Inneholder metadata tittel og en fritekstbeskrivelse av datasettet? </t>
  </si>
  <si>
    <t>Er dataobjektene tematisert slik at de kan sorteres under gitte kategorier?</t>
  </si>
  <si>
    <t>Er dataobjektene tilordnet tidsbestemt informasjon som gjør det mulig å tilrettelegge for tidsbaserte søk?</t>
  </si>
  <si>
    <t xml:space="preserve">Er det tilknyttet en eller flere emneord til dataobjektene som kan bidra til å utvikle effektive filtrerings- og søketjenester? </t>
  </si>
  <si>
    <t>Er datakilder og datasamlinger geografisk avgrenset slik at det er mulig å tilrettelegge for geografisk baserte søk?</t>
  </si>
  <si>
    <t>Finnes metadata på engelsk?</t>
  </si>
  <si>
    <t>For at data skal være lett å finne og velge ut er det behov for å etablere gode beskrivelser som muliggjør søk og maskinell prosessering</t>
  </si>
  <si>
    <t>Det er lettere å velge ut og gjenbruke data hvis de har tydelige og rike beskrivelser som sier noe om formål, kvaliteten på datagunnlaget, endringer i koding, kodingskvalitet etc.
Se mer detaljerte kriterier under R (Gjenbruk)</t>
  </si>
  <si>
    <t>Veileder for beskrivelse av datasett, Digitaliseringsdirektoratet</t>
  </si>
  <si>
    <t>Standard for begrepsbeskrivelser, Digitaliseringsdirektoratet</t>
  </si>
  <si>
    <t>Standard for beskrivelse av datasett og datakataloger (DCAT-AP-NO), Digitaliseringsdirektoratet</t>
  </si>
  <si>
    <t>F3: Metadata inkluderer en identifikator til selve dataobjektet i kilden</t>
  </si>
  <si>
    <t>Basert på svarene dine på de veiledende spørsmålene, anbefaler vi en score for kriterium F3 på:</t>
  </si>
  <si>
    <t>Metadata clearly and explicitly include the identifier of the data they describe</t>
  </si>
  <si>
    <t>Inkluderer variabelens metadata en entydig identifikator som muliggjør maskinell kobling med tilhørende data?</t>
  </si>
  <si>
    <t>Inkluderer variabelens metadata en URL til hvor dataen ligger slik at den kan hentes ut f.eks. via et API?</t>
  </si>
  <si>
    <t>Entydige identifikatorer er viktige for å kunne koble metadata med data og vice versa.</t>
  </si>
  <si>
    <t>Entydige identfikatorer er avgjørende for å kunne hente ut og dele data  fra en datakilde via f.eks. API’er.</t>
  </si>
  <si>
    <t>Entydige identifikatorer er også  nødvendig for å kunne gjenskape et datagrunnlag i ettertid.</t>
  </si>
  <si>
    <t>Standardiserte tjenestegrensesnitt (API) for helseregistre, Direktoratet for e-helse</t>
  </si>
  <si>
    <r>
      <t>F4:</t>
    </r>
    <r>
      <rPr>
        <b/>
        <sz val="10"/>
        <color theme="1"/>
        <rFont val="Arial"/>
        <family val="2"/>
        <scheme val="minor"/>
      </rPr>
      <t xml:space="preserve"> </t>
    </r>
    <r>
      <rPr>
        <b/>
        <sz val="12"/>
        <color theme="0"/>
        <rFont val="Arial"/>
        <family val="2"/>
        <scheme val="minor"/>
      </rPr>
      <t>Metadata og data er indekserte og søkbare gjennom en åpen tjeneste</t>
    </r>
  </si>
  <si>
    <t>Basert på svarene dine på de veiledende spørsmålene, anbefaler vi en score for kriterium F4 på:</t>
  </si>
  <si>
    <t>(Meta)data are registered or indexed in a searchable resource</t>
  </si>
  <si>
    <t>Er metadata om datakilden, evt. datasamlinger, datasett og variabler søkbare og åpent tilgjengelig på en webside?</t>
  </si>
  <si>
    <t>Tilgjengelighet av metadata på webside (F4)</t>
  </si>
  <si>
    <t>Muliggjør tjenesten temabaserte søk på tvers av flere helsedatakilder?</t>
  </si>
  <si>
    <t>Muliggjør tjenesten tidsbaserte søk?</t>
  </si>
  <si>
    <t>Muliggjør tjenesten geografisk baserte søk?</t>
  </si>
  <si>
    <t>Er det mulig å opprette et sett av variabler i en variabelliste slik at man kan bestille, dele og/eller gjenfinne et egendefinert utvalg av variabler?</t>
  </si>
  <si>
    <t>Er ikke sensitive data (åpne data) som f.eks. aggregert statistikk tilgjengelig via en åpen webtjeneste?</t>
  </si>
  <si>
    <t>Muliggjør en evt. analysetjenste søk på data fra flere helsedatakilder samtidig?</t>
  </si>
  <si>
    <t>Er webtjenesten tilgjengelig på engelsk, herunder navn på kilder, evt. underliggende datasamlinger, variabler, og tilhørende metadata?</t>
  </si>
  <si>
    <t xml:space="preserve">Oversikt over hvilke datakilder som finnes og god informasjon om innholdet i disse, er en grunnleggende forutsetning for effektiv forskning. </t>
  </si>
  <si>
    <t>Verdien av en slik oversikt øker jo flere datakilder den innholder informasjon om.</t>
  </si>
  <si>
    <t>Helsedata.no</t>
  </si>
  <si>
    <t>Linker til nasjonale nordiske variabelkataloger, Nordic Health Data</t>
  </si>
  <si>
    <t>Felles datakatalog, Digitaliseringsdirektoratet</t>
  </si>
  <si>
    <t>European Data Portal</t>
  </si>
  <si>
    <t>Tilgjengelighet (Accessible)</t>
  </si>
  <si>
    <t xml:space="preserve">Metadata og data kan deles og utveksles maskinelt via åpne, veldefinerte grensesnitt og formater 
som ivaretar personvernet. </t>
  </si>
  <si>
    <t>A1: Metadata og data er tilgjengelige og kan utveksles gjennom standardiserte grensesnitt</t>
  </si>
  <si>
    <t>Basert på svarene dine på de veiledende spørsmålene, anbefaler vi en score for kriterium A1 på:</t>
  </si>
  <si>
    <t>(Meta)data are retrievable by their identifier using a standardized protocol</t>
  </si>
  <si>
    <t>Inneholder metadata en tilgangs-URL (lenke) til webtjenesten?</t>
  </si>
  <si>
    <t xml:space="preserve">Inneholder metadata en nedlastings-URL (lenke) til selve datasettene? </t>
  </si>
  <si>
    <t>Er metadata representert på en slik måte at de kan aksesseres maskinelt gjennom et programmeringsgrensesnitt (API) og er egnet for automatisert, maskinell prosessering?</t>
  </si>
  <si>
    <t>Er tilgangen til metadataene gratis?</t>
  </si>
  <si>
    <t>Kan metadata og data deles og/eller utveksles i kjente formater som f.eks. JSON, XML, CSV og Excel?</t>
  </si>
  <si>
    <t>Er data representert på en slik måte at de kan aksesseres maskinelt gjennom et programmeringsgrensesnitt (API) og er egnet for automatisert, maskinell prosessering?</t>
  </si>
  <si>
    <t>Er tilgang til data gratis eller baserer prisen seg på marginalkostnadsprinsippet?</t>
  </si>
  <si>
    <t>Metadata bør i utgangspunktet gjøres tilgjengelig uten at brukeren må søke om tillatelse eller registrere seg. I tråd med bestemmelsene i offentlighetsloven skal metadata kunne benyttes hvor som helst, av hvem som helst, og til ethvert formål.</t>
  </si>
  <si>
    <t xml:space="preserve">Hovedregelen er at offentlig data skal være gratis, og at det ikke er anledning til å ta betalt for kostnader til innsamling og produksjon av data for videre bruk. Det finnes enkelte unntak i offentlighetsloven (§ 8) og -forskriften (§ 4) som gir anledning til å ta betalt for data. Virksomheter som krever betaling for informasjon, skal offentliggjøre betalingssatsene i elektronisk form. Alle opplysninger om grunnlaget for utregning av betalingssatsene skal også publiseres elektronisk, slik at de er lette å finne for potensielle brukere. De fleste sentrale helseregistre forholder seg til en egen forskrift for registeret som gir mulighet for å kreve betaling for behandling og tilrettelegging av opplysninger. </t>
  </si>
  <si>
    <t>URL står for Uniform Resource Locator, og er en enkelt forklart en lenke / adresse til en nettside. URL blir ofte kalt for en nettadresse.</t>
  </si>
  <si>
    <t xml:space="preserve">Et programmeringsgrensesnitt (API) er en måte å tilby data på som gjør det mulig for annen programvare å gjøre oppslag i hele eller spesifikke deler av virksomhetens data via internett. Det gjør det for eksempel mulig å bruke data i sanntid, filtrere på forespørsel, og å arbeide med data på dataelementnivå uten at brukerne må opprette lokale kopier av datasettene. Et programmeringsgrensesnitt er den beste måten å gjøre data tilgjengelig på dersom datasettene er store, komplekse eller oppdateres ofte. </t>
  </si>
  <si>
    <t>Enkel tilgang til predefinerte datasett basert på f.eks. de erfaringsmessig mest etterspurte variablene vil være et viktig bidrag for å effektivisere tilgangen til data, spesielt dersom de kan inneholde en kominasjon av variabler fra flere datakilder. Denne type datasett  bør  kunne tilbys som komplette dataprodukter, bestående av både data og metadata, enten via et programmeringsgrensesnitt, eller som en maskinlesbar fil.</t>
  </si>
  <si>
    <t>Retningslinjer ved tilgjengeliggjøring av offentlige data, Regjeringen.no</t>
  </si>
  <si>
    <t>HL7 FHIR</t>
  </si>
  <si>
    <t>A1.1: Protokollene som brukes er åpent tilgjengelige, gratis og lesbare med standard IT-verktøy</t>
  </si>
  <si>
    <t>Basert på svarene dine på de veiledende spørsmålene, anbefaler vi en score for kriterium A1.1 på:</t>
  </si>
  <si>
    <t>The protocol is open, free, and universally implementable</t>
  </si>
  <si>
    <r>
      <t xml:space="preserve">Er </t>
    </r>
    <r>
      <rPr>
        <b/>
        <sz val="10"/>
        <rFont val="Arial"/>
        <family val="2"/>
        <scheme val="minor"/>
      </rPr>
      <t>metadata</t>
    </r>
    <r>
      <rPr>
        <sz val="10"/>
        <rFont val="Arial"/>
        <family val="2"/>
        <scheme val="minor"/>
      </rPr>
      <t xml:space="preserve"> tilgjengelige gjennom åpne og gratis protokoller som f.eks. HTTP eller FTP?</t>
    </r>
  </si>
  <si>
    <r>
      <t xml:space="preserve">Er </t>
    </r>
    <r>
      <rPr>
        <b/>
        <sz val="10"/>
        <rFont val="Arial"/>
        <family val="2"/>
        <scheme val="minor"/>
      </rPr>
      <t>data</t>
    </r>
    <r>
      <rPr>
        <sz val="10"/>
        <rFont val="Arial"/>
        <family val="2"/>
        <scheme val="minor"/>
      </rPr>
      <t xml:space="preserve"> tilgjengelige gjennom åpne og gratis protokoller?</t>
    </r>
  </si>
  <si>
    <t>For at metadata og data teknisk sett skal være enkelt tilgjengelig for brukerne, er det viktig at den tilgjengeliggjøres ved bruk av åpne protokoller som ikke har noen begrensninger i form av for eksempel kompleks implementasjon, eller begrensede lisenser. Eksempler på åpne kommunikasjonsprotokoller er blant annet: HTTP, FTP, SMTP</t>
  </si>
  <si>
    <t>Åpne protokoller bør anvendes slik at lukkede eller  leverandørspesifikke protokoller unngås.</t>
  </si>
  <si>
    <t xml:space="preserve">Unngå å lage unødvendige begrensinger og kostnader som følge av begrensinger til enkelt leverandører ved lukkede og proprietære protokoller. </t>
  </si>
  <si>
    <t>A1.2: Protokollene støtter autentisering og autorisering der dette er aktuelt</t>
  </si>
  <si>
    <t>Basert på svarene dine på de veiledende spørsmålene, anbefaler vi en score for kriterium A1.2 på:</t>
  </si>
  <si>
    <t>The protocol allows for an authentification and authorization procedure, where necessary.</t>
  </si>
  <si>
    <t>Brukes det protokoller for autentisering og autorisering i henhold til nasjonale føringer?</t>
  </si>
  <si>
    <t>Hvordan håndteres autentisering for tilgang til sensitive data?</t>
  </si>
  <si>
    <t>Autentisering</t>
  </si>
  <si>
    <t>Hvordan håndteres autorisering for tilgang til sensitive data?</t>
  </si>
  <si>
    <t>Autorisering</t>
  </si>
  <si>
    <t>Hvordan tilgjengeligjøres sensitive data?</t>
  </si>
  <si>
    <t>Tilgjengeliggjøring av sensitiv data</t>
  </si>
  <si>
    <t>Finnes det prosedyrer/rutiner hos eier av datakilden for hvordan man følger opp at utleverte sensitve data blir forvaltet på en trygg og sikker måte, og iht. regelverket?</t>
  </si>
  <si>
    <t>Prosedyrer for oppfølging(A1.2)</t>
  </si>
  <si>
    <t>Finnes det et regelverk, en prosess og/eller en policy som beskriver hva man kan få tilgang til av data?</t>
  </si>
  <si>
    <t>Type beskrivelse</t>
  </si>
  <si>
    <t>Tilgangen til forskningsdata bør være så åpen som mulig, og så begrenset som nødvendig i de tilfeller det er snakk om sensitive data. For å kunne møte dette behovet er det behov for å benytte en protokoll som støtter verifisering av at brukeren faktisk er den som den gir seg ut for å være, dvs. autentisering, samt å kunne avgrense tilgangen til forskningsdata til kun den dataen brukeren skal ha tilgang til, dvs. autorisasjon.</t>
  </si>
  <si>
    <t>Eksempler på protokoller: OAuth,  SAML, JWT token</t>
  </si>
  <si>
    <t>General Data Protection Regulation, GDPR, EU</t>
  </si>
  <si>
    <t>Norm for informasjonssikkerhet og personvern i helse og omsorgstjenesten, Normen</t>
  </si>
  <si>
    <t>Rammeverk for autentisering og uavviselighet i elektronisk kommunikasjon med og i offentlig sektor, Regjeringen.no</t>
  </si>
  <si>
    <t>A2: Metadata er tilgjengelige selv om selve data i kilden ikke er tilgjengelig</t>
  </si>
  <si>
    <t>Basert på svarene dine på de veiledende spørsmålene, anbefaler vi en score for kriterium A2 på:</t>
  </si>
  <si>
    <t>Metadata are accessible, even when the data are no longer available</t>
  </si>
  <si>
    <r>
      <t xml:space="preserve">Er </t>
    </r>
    <r>
      <rPr>
        <b/>
        <sz val="10"/>
        <rFont val="Arial"/>
        <family val="2"/>
        <scheme val="minor"/>
      </rPr>
      <t>metadata</t>
    </r>
    <r>
      <rPr>
        <sz val="10"/>
        <rFont val="Arial"/>
        <family val="2"/>
        <scheme val="minor"/>
      </rPr>
      <t xml:space="preserve"> tilgjengelig selv om dataene i kilden ikke er tilgjengelig?</t>
    </r>
  </si>
  <si>
    <t>lokalt/nasjonalt</t>
  </si>
  <si>
    <r>
      <t xml:space="preserve">Er </t>
    </r>
    <r>
      <rPr>
        <b/>
        <sz val="10"/>
        <rFont val="Arial"/>
        <family val="2"/>
        <scheme val="minor"/>
      </rPr>
      <t>metadata</t>
    </r>
    <r>
      <rPr>
        <sz val="10"/>
        <rFont val="Arial"/>
        <family val="2"/>
        <scheme val="minor"/>
      </rPr>
      <t xml:space="preserve"> lagret, og blir de forvaltet, i en driftssikker løsning?</t>
    </r>
  </si>
  <si>
    <t>nasjonal variabelkatalog</t>
  </si>
  <si>
    <r>
      <t xml:space="preserve">Finnes det en dokumentert langsiktig plan for forvaltning og tilgjengeliggjøring av </t>
    </r>
    <r>
      <rPr>
        <b/>
        <sz val="10"/>
        <rFont val="Arial"/>
        <family val="2"/>
        <scheme val="minor"/>
      </rPr>
      <t>metadata</t>
    </r>
    <r>
      <rPr>
        <sz val="10"/>
        <rFont val="Arial"/>
        <family val="2"/>
        <scheme val="minor"/>
      </rPr>
      <t>?</t>
    </r>
  </si>
  <si>
    <t> Det å skille på beskrivelsen av dataen (metadata) og den faktiske dataen muliggjør bedre søkbarhet og forståelse av innholdet uten å måtte eksponere sensitiv data. Forvaltning og lagring av metadata er også generelt mindre ressurskrevende enn lagring av den faktiske dataen, samt også mindre sensitivt i forhold til lagring over tid. Metadata gir verdifull informasjon, for eksempel ved planlegging av replika studier – selv om de opprinnelige dataene ikke lenger er tilgjengelige.</t>
  </si>
  <si>
    <t>Interoperabilitet</t>
  </si>
  <si>
    <t>Metadata og variabler er beskrevet og dokumentert med utgangspunkt i standarder, terminologier og kodeverk som forvaltes i henhold til FAIR-prinsippene.</t>
  </si>
  <si>
    <t>I1: Metadata og data er beskrevet ved bruk av definerte begreper og/eller semantiske standarder.</t>
  </si>
  <si>
    <t>Basert på svarene dine på de veiledende spørsmålene, anbefaler vi en score for kriterium I1 på:</t>
  </si>
  <si>
    <t>(Meta)data use a formal, accessible, shared and broadly applicable languange for knowledge presentation.</t>
  </si>
  <si>
    <t>Samsvarer metadata med Nasjonal spesifikasjon for metadata om helsedata?</t>
  </si>
  <si>
    <t>Er variablene beskrevet ved bruk av en begrepskatalog og/eller en internasjonal terminologi?</t>
  </si>
  <si>
    <t>Er de viktigste begrepene som anvendes for å beskrive variablene oversatt til engelsk?</t>
  </si>
  <si>
    <t>Er kodeverkene (verdisettene) som anvendes basert på et nasjonalt og/eller et internasjonalt kodeverk (klassifikasjon)?</t>
  </si>
  <si>
    <t>Er kodeverkene (verdisettene) som anvendes oversatt til engelsk?</t>
  </si>
  <si>
    <t>Bruk av utbredte og formelle språk er forutsetning for at metadata skal være automatisk søkbare og enkelt kunne utveksles på tvers av fagområder, sektorer, landegrenser og teknologier</t>
  </si>
  <si>
    <t>Nasjonal spesifikasjon for metadata om helsedata er i stor grad basert på den norske versjonen (DCAT-AP-NO) av den internasjonale metadata-standarden DCAT-AP</t>
  </si>
  <si>
    <t>Snomed CT browser (Norsk versjon)</t>
  </si>
  <si>
    <t>I2: Begreper, kodeverk, terminologier og ontologier som anvendes er søkbare, tilgjengelige , interoperable og har en veletablert forvaltningsprosess</t>
  </si>
  <si>
    <t>Basert på svarene dine på de veiledende spørsmålene, anbefaler vi en score for kriterium I2 på:</t>
  </si>
  <si>
    <t xml:space="preserve">(Meta)data use vocabularies that follow the FAIR principles </t>
  </si>
  <si>
    <t>Er begreper, terminologier, ontologier og kodeverk (verdisett) som anvendes søkbare og åpent tilgjengelige?</t>
  </si>
  <si>
    <t>Er begreper, terminologier, ontologier og kodeverk (verdisett) som anvendes beskrevet med utfyllende metadata, herunder historikk over endringer, evt. lisenser for bruk m.m.?</t>
  </si>
  <si>
    <t>Kan begreper, terminologier, ontologier og kodeverk (verdisett) som anvendes deles og/eller utveksles i kjente formater?</t>
  </si>
  <si>
    <r>
      <t>Er begreper, terminologier, ontologier og kodeverk (verdisett)</t>
    </r>
    <r>
      <rPr>
        <b/>
        <sz val="10"/>
        <rFont val="Arial"/>
        <family val="2"/>
        <scheme val="minor"/>
      </rPr>
      <t xml:space="preserve"> </t>
    </r>
    <r>
      <rPr>
        <sz val="10"/>
        <rFont val="Arial"/>
        <family val="2"/>
        <scheme val="minor"/>
      </rPr>
      <t>representert på en slik måte at de kan aksesseres maskinelt gjennom et programmeringsgrensesnitt (API) og er egnet for automatisert, maskinell prosessering?</t>
    </r>
  </si>
  <si>
    <t xml:space="preserve">Eksisterer det en veletablert forvaltningsprosess for begreper, terminologier, ontologier og kodeverk (verdisett) som anvendes? </t>
  </si>
  <si>
    <t>kodeverk</t>
  </si>
  <si>
    <t>På samme måte som metadata og data i helsedatakildene, må offisielle begreper, terminologier, ontologier og kodeverk (verdisett) som anvendes være søkbare, tilgjengelige, interoperable og gjenbrukbare og tilfredsstille FAIR-kriteriene. For å kunne utnytte metadataen på en effektiv måte må beskrivelsen av innholdet være uttrykket på en slik måte at mottakeren av dataen kan forstå kontekst og koblingen mellom de ulike elementene. For at metadataen også skal kunne maskinelt tolkes, må begreper og relasjonen mellom begreper beskrives på en formalisert og strukturert måte. Her vil bruk av standarder for kodeverk og terminologi være sentralt. Maskinlesbare metadata vil også tilrettelegge for bedre, raskere og mer kostnadseffektiv funksjonell kobling av data fra ulike kilder.</t>
  </si>
  <si>
    <t>Volven</t>
  </si>
  <si>
    <t>FinnKode</t>
  </si>
  <si>
    <t>Norske basisprofiler for HL7 FHIR</t>
  </si>
  <si>
    <t>I3: Både metadata og data er beskrevet slik at sammenhengen de inngår i er forståelig og presis, og slik at sammenlikning på tvers av kilder muliggjøres.</t>
  </si>
  <si>
    <t>Basert på svarene dine på de veiledende spørsmålene, anbefaler vi en score for kriterium I3 på:</t>
  </si>
  <si>
    <t>(Meta)data include qualified references to other (meta)data</t>
  </si>
  <si>
    <r>
      <t xml:space="preserve">Er </t>
    </r>
    <r>
      <rPr>
        <b/>
        <sz val="10"/>
        <rFont val="Arial"/>
        <family val="2"/>
        <scheme val="minor"/>
      </rPr>
      <t>metadata</t>
    </r>
    <r>
      <rPr>
        <sz val="10"/>
        <rFont val="Arial"/>
        <family val="2"/>
        <scheme val="minor"/>
      </rPr>
      <t xml:space="preserve"> dokumentert i en begrepsmodell og/eller informasjonsmodell som viser sammenhengen de inngår i?</t>
    </r>
  </si>
  <si>
    <t>Standard</t>
  </si>
  <si>
    <r>
      <t xml:space="preserve">Er informasjonsmodellen som </t>
    </r>
    <r>
      <rPr>
        <b/>
        <sz val="10"/>
        <rFont val="Arial"/>
        <family val="2"/>
        <scheme val="minor"/>
      </rPr>
      <t>metdataene</t>
    </r>
    <r>
      <rPr>
        <sz val="10"/>
        <rFont val="Arial"/>
        <family val="2"/>
        <scheme val="minor"/>
      </rPr>
      <t xml:space="preserve"> er basert på dokumentert og tilgjengelig?</t>
    </r>
  </si>
  <si>
    <t>Er informasjonsmodellen basert på, eller mappet til, en internasjonal standard (DCAT)</t>
  </si>
  <si>
    <r>
      <t xml:space="preserve">Er </t>
    </r>
    <r>
      <rPr>
        <b/>
        <sz val="10"/>
        <rFont val="Arial"/>
        <family val="2"/>
        <scheme val="minor"/>
      </rPr>
      <t>variblene</t>
    </r>
    <r>
      <rPr>
        <sz val="10"/>
        <rFont val="Arial"/>
        <family val="2"/>
        <scheme val="minor"/>
      </rPr>
      <t xml:space="preserve"> dokumentert i en begrepsmodell som viser sammenhengen/konteksten de inngår i?</t>
    </r>
  </si>
  <si>
    <r>
      <t xml:space="preserve">Er begrepsmodellen som </t>
    </r>
    <r>
      <rPr>
        <b/>
        <sz val="10"/>
        <rFont val="Arial"/>
        <family val="2"/>
        <scheme val="minor"/>
      </rPr>
      <t xml:space="preserve">variablene </t>
    </r>
    <r>
      <rPr>
        <sz val="10"/>
        <rFont val="Arial"/>
        <family val="2"/>
        <scheme val="minor"/>
      </rPr>
      <t>er basert</t>
    </r>
    <r>
      <rPr>
        <b/>
        <sz val="10"/>
        <rFont val="Arial"/>
        <family val="2"/>
        <scheme val="minor"/>
      </rPr>
      <t xml:space="preserve"> </t>
    </r>
    <r>
      <rPr>
        <sz val="10"/>
        <rFont val="Arial"/>
        <family val="2"/>
        <scheme val="minor"/>
      </rPr>
      <t>på tilgjengelig?</t>
    </r>
  </si>
  <si>
    <t>Har variablene referanser til en begrepskatalog og/eller en internasjonal terminologi?</t>
  </si>
  <si>
    <t>Er kilden, evt. datasamlinger og datasett beskrevet med metadata, evt. mappet mot  en internasjonal standard, som gjør det mulig å tematisere dem?</t>
  </si>
  <si>
    <t>Er variablene beskrevet med metadata, evt. mappet mot en internasjonal standard, som gjør det mulig å tematisere variabler med tilsvarende meningsinnhold på tvers av datakilder?</t>
  </si>
  <si>
    <t>Er evt. mappinger og/eller relasjoner tilgjengelige for deling og/eller utveksling gjennom et standardisert format?</t>
  </si>
  <si>
    <t>For å bedre kunne forstå innholdet i en samling av dataobjekter og deres relasjon til andre dataobjekt, er det ikke nok å beskrive de digitale objektene isolert sett, men også relasjonen mellom disse, og konteksten for hva innholdet uttrykker. Sammenhengen beskrives ved å uttrykke relasjoner mellom ulike deler av den aktuelle metadataen både i forhold til ulike begreper, terminologier, ontologier og samlinger av dataobjekter. Dette er spesielt viktig når man skal vurdere og sammenlikne metadata og data på tvers av forskjellige helsedatakilder.</t>
  </si>
  <si>
    <t>Contsys</t>
  </si>
  <si>
    <t>Eksempel Nationell informationsstruktur, Socialstyrelsen</t>
  </si>
  <si>
    <t>Variabelbiblioteket</t>
  </si>
  <si>
    <t>Metadataverktyget RUT, Vetenskapsrådet</t>
  </si>
  <si>
    <t>Gjenbrukbarhet (Reusable)</t>
  </si>
  <si>
    <t>Datakilden, evt. datasamlinger, datasett og variabler er beskrevet godt nok til 
at innholdet enkelt lar seg vurdere og evt. gjenskape</t>
  </si>
  <si>
    <t>R1: Datakilden, evt. datasamlinger og datasett er beskrevet med utfyllende metadata</t>
  </si>
  <si>
    <t>Basert på svarene dine på de veiledende spørsmålene, anbefaler vi en score for kriterium R1 på:</t>
  </si>
  <si>
    <t>Meta(data) are richly described with a plurality of accurate and relevant attributes</t>
  </si>
  <si>
    <r>
      <t xml:space="preserve">Finnes det </t>
    </r>
    <r>
      <rPr>
        <b/>
        <sz val="10"/>
        <rFont val="Arial"/>
        <family val="2"/>
        <scheme val="minor"/>
      </rPr>
      <t>metadata</t>
    </r>
    <r>
      <rPr>
        <sz val="10"/>
        <rFont val="Arial"/>
        <family val="2"/>
        <scheme val="minor"/>
      </rPr>
      <t xml:space="preserve"> med opplysninger om dataansvarlig, databehandler, utgiver, kontaktopplysninger, etc.?</t>
    </r>
  </si>
  <si>
    <r>
      <t xml:space="preserve">Finnes det </t>
    </r>
    <r>
      <rPr>
        <b/>
        <sz val="10"/>
        <rFont val="Arial"/>
        <family val="2"/>
        <scheme val="minor"/>
      </rPr>
      <t>metadata</t>
    </r>
    <r>
      <rPr>
        <sz val="10"/>
        <rFont val="Arial"/>
        <family val="2"/>
        <scheme val="minor"/>
      </rPr>
      <t xml:space="preserve"> med opplysninger om formålet med å samle inn datagrunnlaget?</t>
    </r>
  </si>
  <si>
    <r>
      <t xml:space="preserve">Finnes det </t>
    </r>
    <r>
      <rPr>
        <b/>
        <sz val="10"/>
        <rFont val="Arial"/>
        <family val="2"/>
        <scheme val="minor"/>
      </rPr>
      <t xml:space="preserve">metadata </t>
    </r>
    <r>
      <rPr>
        <sz val="10"/>
        <rFont val="Arial"/>
        <family val="2"/>
        <scheme val="minor"/>
      </rPr>
      <t>med opplysninger om hvorfra og hvordan datagrunnlaget er inhhentet?</t>
    </r>
  </si>
  <si>
    <r>
      <t xml:space="preserve">Finnes det </t>
    </r>
    <r>
      <rPr>
        <b/>
        <sz val="10"/>
        <rFont val="Arial"/>
        <family val="2"/>
        <scheme val="minor"/>
      </rPr>
      <t>metadata</t>
    </r>
    <r>
      <rPr>
        <sz val="10"/>
        <rFont val="Arial"/>
        <family val="2"/>
        <scheme val="minor"/>
      </rPr>
      <t xml:space="preserve"> med opplysninger som sier noe om datakvaliteten, som f.eks. Kompletthet (Dekningsrad), korrekthet (kodingskvalitet), etc.?</t>
    </r>
  </si>
  <si>
    <r>
      <t xml:space="preserve">Finnes det </t>
    </r>
    <r>
      <rPr>
        <b/>
        <sz val="10"/>
        <rFont val="Arial"/>
        <family val="2"/>
        <scheme val="minor"/>
      </rPr>
      <t xml:space="preserve">metadata </t>
    </r>
    <r>
      <rPr>
        <sz val="10"/>
        <rFont val="Arial"/>
        <family val="2"/>
        <scheme val="minor"/>
      </rPr>
      <t>med opplysninger om historikk og endringer i f.eks. navn, beskrivelser, kodeverk, svaralternativ, etc.?</t>
    </r>
  </si>
  <si>
    <t>Inneholder metadataene aggregert statistikk på svaralternativnivå, for eksempel fordeling av antall døde per år fordelt på kjønn?</t>
  </si>
  <si>
    <t>Det er mye lettere å finne og gjenbruke data hvis det er mange elementer knyttet til dataene. Prinsipp R1 er relatert til F2, men R1 fokuserer på brukerens evne (maskin eller menneske) til å bestemme om dataene egentlig er nyttige i en bestemt sammenheng. For å kunne avgjøre detten, skal datautgiveren ikke bare gi metadata som tillater utforsking av dataen, men også metadata som rikelig beskriver sammenhengen der dataene ble generert. Dette kan inkludere eksperimentelle protokoller, produsenten og merkevaren til maskinen eller sensoren som genererte dataene, artene som brukes, stoffregimet etc. Videre sier R1 at datautgiveren ikke bør forsøke å forutsi datakonsumentens behov, men heller være så generøs som mulig når det gjelder dokumentasjon av metadata, selv om informasjon i enkelte tilfeller kan virke irrelevant, vil den i andre tilfeller være helt avgjørende.</t>
  </si>
  <si>
    <t>Spesifikasjon for beskrivelse av kvalitet på datasett, Digitaliseringsdirektoratet</t>
  </si>
  <si>
    <t>Data Management Plan, Universitetet i Oslo</t>
  </si>
  <si>
    <t>Tilgjengeliggjøring av forskningsdata Revidert 2017 (PDF), Norges forskningsråd</t>
  </si>
  <si>
    <t>R1.1: Det finnes metadata som beskriver vilkårene for hvordan datagrunnlaget kan benyttes</t>
  </si>
  <si>
    <t>Basert på svarene dine på de veiledende spørsmålene, anbefaler vi en score for kriterium R1.1 på:</t>
  </si>
  <si>
    <t>(Meta)data are released with a clear and accessible data usage license</t>
  </si>
  <si>
    <r>
      <t xml:space="preserve">Gir </t>
    </r>
    <r>
      <rPr>
        <b/>
        <sz val="10"/>
        <rFont val="Arial"/>
        <family val="2"/>
        <scheme val="minor"/>
      </rPr>
      <t>metadata</t>
    </r>
    <r>
      <rPr>
        <sz val="10"/>
        <rFont val="Arial"/>
        <family val="2"/>
        <scheme val="minor"/>
      </rPr>
      <t xml:space="preserve"> gode og tydelige retningslinjer for hvordan dataene kan benyttes (juridisk)?</t>
    </r>
  </si>
  <si>
    <r>
      <t xml:space="preserve">Inneholder </t>
    </r>
    <r>
      <rPr>
        <b/>
        <sz val="10"/>
        <rFont val="Arial"/>
        <family val="2"/>
        <scheme val="minor"/>
      </rPr>
      <t>metadata</t>
    </r>
    <r>
      <rPr>
        <sz val="10"/>
        <rFont val="Arial"/>
        <family val="2"/>
        <scheme val="minor"/>
      </rPr>
      <t xml:space="preserve"> all relevant informasjon om samtykker, regelverk, beskrivelse av formål, bruksvilkår og relaterte godkjenninger (lisenser) for tilgang til og bruk av datagrunnlag?</t>
    </r>
  </si>
  <si>
    <t>Tilgjengeliggjøring av offentlige data er et viktig bidrag til innovasjon, næringsutvikling og åpenhet i samfunnet. Å gi tilgang til offentlige data betyr at næringsliv, forskere, sivilsamfunn og offentlig sektor selv kan gjøre nytte av informasjon offentlig sektor forvalter for verdiskaping, økt effektivitet og økt åpenhet og transparens. For å kunne tilrettelegge for gjenbruk av data er det viktig at dataen kommer med klare retningslinjer og betingelser for hvordan dataen kan gjenbrukes. Gjerne i form av en datalisens f. eks. Norsk lisens for offentlig data.</t>
  </si>
  <si>
    <t>Informasjon som er underlagt taushetsplikt, skal ikke tilgjengeliggjøres for videre bruk. Dette gjelder både personlige forhold og forretningshemmeligheter (forvaltningsloven §13). Fødested, fødselsdato, statsborgerskap, sivilstand, yrke, bopel eller arbeidssted regnes i denne sammenheng ikke som personlige forhold, med mindre de kan røpe et klientforhold eller lignende.</t>
  </si>
  <si>
    <t>Tilgjengeliggjøring av forskningsdata Revidert 2017, Norges forskningsråd</t>
  </si>
  <si>
    <t>Oppsummering av vilkårene i Norsk lisens for offentlige data (NLOD)</t>
  </si>
  <si>
    <t>R1.2: Det finnes metadata som beskriver hvordan datagrunnlaget er bearbeidet, f.eks. avledet, beregnet, anonymisert etc. på veien fra kilden til slik dataene foreligger nå</t>
  </si>
  <si>
    <t>Basert på svarene dine på de veiledende spørsmålene, anbefaler vi en score for kriterium R1.2 på:</t>
  </si>
  <si>
    <t>(Meta)data are associated with detailed provenance</t>
  </si>
  <si>
    <r>
      <t xml:space="preserve">Finnes det </t>
    </r>
    <r>
      <rPr>
        <b/>
        <sz val="10"/>
        <rFont val="Arial"/>
        <family val="2"/>
        <scheme val="minor"/>
      </rPr>
      <t>metadata</t>
    </r>
    <r>
      <rPr>
        <sz val="10"/>
        <rFont val="Arial"/>
        <family val="2"/>
        <scheme val="minor"/>
      </rPr>
      <t xml:space="preserve"> med opplysninger om hvordan datagrunnlaget er bearbeidet f.eks. re-koding, normalisering, avledninger, beregninger, sammenstilling og anonymisering?</t>
    </r>
  </si>
  <si>
    <t>Blir spørringer, script, (evt. verktøy) og algoritmer for uthenting, behandling og sammenstilling av data lagret (hele veien fra opprinnelig kilde, delresultater frem til sluttresultat/utlevert datasett) – slik at eksakt samme resultat vil kunne gjenskapes ved rekjøring på et senere tidspunkt?</t>
  </si>
  <si>
    <r>
      <t xml:space="preserve">Finnes det </t>
    </r>
    <r>
      <rPr>
        <b/>
        <sz val="10"/>
        <rFont val="Arial"/>
        <family val="2"/>
        <scheme val="minor"/>
      </rPr>
      <t>metadata</t>
    </r>
    <r>
      <rPr>
        <sz val="10"/>
        <rFont val="Arial"/>
        <family val="2"/>
        <scheme val="minor"/>
      </rPr>
      <t xml:space="preserve"> med opplysninger om hvordan bruk av data fra datakilden skal siteres eller refereres til?</t>
    </r>
  </si>
  <si>
    <t xml:space="preserve"> </t>
  </si>
  <si>
    <t>Både for bruk og gjenbruk av data er det viktig å vite hvor data kommer fra opprinnelig og om data er bearbeidet underveis – i så fall av hvem og på hvilken måte. Dette gjelder både for å kunne dokumentere historikk for datakilden, og for å kunne ha kontroll på referanser, og eksempelvis akkreditering ved publisering. For å kunne ha denne oversikten er det viktig at hele arbeidsprosessen og historikk for bearbeidelse av dataen beskrives. Viktige spørsmål er: Hvem genererte eller samlet inn dataen? Hvordan har dataen blitt behandlet? Har dataen blitt publisert tidligere? Inneholder den data fra andre kilder som grunnlag? Ideelt sett bør arbeidsprosessen være beskrevet i et maskinlesbart format.</t>
  </si>
  <si>
    <t>R1.3: Beskrivelsen av metadata er basert på internasjonale og domenebaserte begreper og standarder</t>
  </si>
  <si>
    <t>Basert på svarene dine på de veiledende spørsmålene, anbefaler vi en score for kriterium R1.3 på:</t>
  </si>
  <si>
    <t>(Metad)data meet domain-relevant community stadards</t>
  </si>
  <si>
    <t>Ivaretar metadata relevante standarder for domenet det beskriver?</t>
  </si>
  <si>
    <t>Forvaltes data og metadata iht. Digitaliseringsdirektoratets «Rammeverk for informasjonsforvaltning»?</t>
  </si>
  <si>
    <t xml:space="preserve">Det er lettere å gjenbruke, og koble, datasett hvis de er like: samme type data, dataen er organisert på en standardisert måte, dataen er basert på veletablerte filformater, dokumentasjon av metadata er basert på en standardisert mal og bruker standardisert begrepsbruk. Hvis domenestandarder eller beste praksis for dataarkivering og deling eksisterer, bør de følges. For eksempel har flere områder innen helsesektoren informasjonsstandarder som sier noe om hva som er minimum av hva som skal dokumenters (eksempelvis MIAME og MIAPE for biodata). FAIR-data skal som et minimum oppfylle denne type standardene. Andre domenestandarder kan være mindre formelle, men fremmer likevel publisering av metadata og data på en måte som gjør dataen mer gjenbrukbar, dette er det primære formålet med FAIRness. </t>
  </si>
  <si>
    <t>Med domene menes f.eks. helseregistre, helseundersøkelser, biobanker, labsvardata, datasett generert av/for forskere m.fl.</t>
  </si>
  <si>
    <t>Bruk av internasjonale og domenebaserte begreper og standarder for å beskrive metadata tilrettelegger for gjenbruk – også i andre sektorer og land.</t>
  </si>
  <si>
    <t>Rammeverk for informasjonsforvaltning, Digitaliseringsdirektoratet</t>
  </si>
  <si>
    <t>https://www.difi.no/fagomrader-og-tjenester/digitalisering-og-samordning/nasjonal-arkitektur/informasjonsforvaltning/rammeverk-informasjonsforvaltning</t>
  </si>
  <si>
    <t>MIAME</t>
  </si>
  <si>
    <t>MIAPE</t>
  </si>
  <si>
    <t>Oppsummering av din score</t>
  </si>
  <si>
    <t>Total score</t>
  </si>
  <si>
    <t>F1</t>
  </si>
  <si>
    <t>F2</t>
  </si>
  <si>
    <t>F3</t>
  </si>
  <si>
    <t>F4</t>
  </si>
  <si>
    <t>Søkbarhet (Findable)</t>
  </si>
  <si>
    <t>A1</t>
  </si>
  <si>
    <t>A1.1</t>
  </si>
  <si>
    <t>A1.2</t>
  </si>
  <si>
    <t>A2</t>
  </si>
  <si>
    <t>I1</t>
  </si>
  <si>
    <t>I2</t>
  </si>
  <si>
    <t>I3</t>
  </si>
  <si>
    <t>R1</t>
  </si>
  <si>
    <t>R1.1</t>
  </si>
  <si>
    <t>R1.2</t>
  </si>
  <si>
    <t>R1.3</t>
  </si>
  <si>
    <t xml:space="preserve">Obs: Denne arkfanen vil skjules før det sendes ut til helseregistrene. Den er tenkt til at scoren lett kan hentes ut av dokumentet for sammenstilling. </t>
  </si>
  <si>
    <t>Navn på datakilden som skal scores</t>
  </si>
  <si>
    <t>Domene</t>
  </si>
  <si>
    <t>Navn på institusjon som forvalter kilden</t>
  </si>
  <si>
    <t>Rolle av de som gjennomfører scoringen</t>
  </si>
  <si>
    <t>Dato for scoringen</t>
  </si>
  <si>
    <t>Dato for forrige scoring</t>
  </si>
  <si>
    <t>Score fra forrige scoring (F,A,I,R)</t>
  </si>
  <si>
    <t>Planlagt dato for neste scoring</t>
  </si>
  <si>
    <t>Kriteriet</t>
  </si>
  <si>
    <t>Score</t>
  </si>
  <si>
    <t>F</t>
  </si>
  <si>
    <t>A</t>
  </si>
  <si>
    <t>I</t>
  </si>
  <si>
    <t>R</t>
  </si>
  <si>
    <t>Steg 1: Sette score</t>
  </si>
  <si>
    <t>Steg 2: Besvare veiledende spørsmål</t>
  </si>
  <si>
    <t>Steg 3: Vurdere oppsummert FAIR-score</t>
  </si>
  <si>
    <t>Obs: Denne arkfanen vil skjules før det sendes ut til helseregistrene. Fanen definerer skala til scoring.</t>
  </si>
  <si>
    <t>Skala for utfyllende spørsmål:</t>
  </si>
  <si>
    <t>Skala for vurdering av kriteriene</t>
  </si>
  <si>
    <t>Gratis</t>
  </si>
  <si>
    <t>Dataprodukter</t>
  </si>
  <si>
    <t>Nei</t>
  </si>
  <si>
    <t>Ingen unik ID</t>
  </si>
  <si>
    <t>Nei, ikke beskrevet</t>
  </si>
  <si>
    <t>På fysisk minne (CD, minnepinne, …)</t>
  </si>
  <si>
    <t>Ingen autentisering av søkere</t>
  </si>
  <si>
    <t>Ingen autorisering</t>
  </si>
  <si>
    <t>Nei, ingen oppfølging</t>
  </si>
  <si>
    <t>Delvis beskrevet</t>
  </si>
  <si>
    <t>Delvis</t>
  </si>
  <si>
    <t>Ja, men kun lokalt</t>
  </si>
  <si>
    <t>Lokalt generert ID</t>
  </si>
  <si>
    <t>Ja, beskrevet men kun i tekstlig form, ikke maskinlesbart</t>
  </si>
  <si>
    <t>Via sikker filoverføringstjeneste</t>
  </si>
  <si>
    <t>Manuell prosedyre</t>
  </si>
  <si>
    <t>Ja, på en lokal webtjeneste</t>
  </si>
  <si>
    <t>Manuell oppfølging</t>
  </si>
  <si>
    <t>Ja, en egenutviklet</t>
  </si>
  <si>
    <t>Ja, hos dataforvalter</t>
  </si>
  <si>
    <t>Ja, både nasjonalt og lokalt</t>
  </si>
  <si>
    <t>Ja, men kun nasjonalt</t>
  </si>
  <si>
    <t>Ja, men kun i nasjonal variabelkatalog</t>
  </si>
  <si>
    <t>Betaling av marginalkostnad for tilrettelegging og utlevering</t>
  </si>
  <si>
    <t>Nasjonalt generert ID (Iht spesifikasjon)</t>
  </si>
  <si>
    <t>Ja, beskrevet i maskinlesbar form, men ikke i henhold til en standard</t>
  </si>
  <si>
    <t>Via lokal autorisasjonskomponent</t>
  </si>
  <si>
    <t>Ja, en nasjonal</t>
  </si>
  <si>
    <t>Ja</t>
  </si>
  <si>
    <t>Ja, både lokalt og i nasjonal variabelkatalog</t>
  </si>
  <si>
    <t>Globalt unik ID (OID)</t>
  </si>
  <si>
    <t>Ja, beskrevet i en standardisert og maskinlesbar form</t>
  </si>
  <si>
    <t>I sikre analyserom</t>
  </si>
  <si>
    <t>Innlogging via Helse ID, BankID eller andre godkjente løsninger på sikkerhetsnivå 4</t>
  </si>
  <si>
    <t>Via nasjonal autorisasjonskomponent</t>
  </si>
  <si>
    <t>Ja, via en nasjonal felles tjeneste</t>
  </si>
  <si>
    <t>Automatisk maskinell oppfølging</t>
  </si>
  <si>
    <t>Ja, en internasjonal</t>
  </si>
  <si>
    <t>Ja, på nasjonal plattform</t>
  </si>
  <si>
    <t>Andre skala</t>
  </si>
  <si>
    <t>Domener</t>
  </si>
  <si>
    <t>→</t>
  </si>
  <si>
    <t>Biobank</t>
  </si>
  <si>
    <t>Datasett forsker</t>
  </si>
  <si>
    <t>EPJ</t>
  </si>
  <si>
    <t>Grunndataregister</t>
  </si>
  <si>
    <t>Helseundersøkelse</t>
  </si>
  <si>
    <t>Laboriesvarregister</t>
  </si>
  <si>
    <t>Nasjonalt kvalitetsregister</t>
  </si>
  <si>
    <t>OMICHS</t>
  </si>
  <si>
    <t>Sosio-økonomisk register</t>
  </si>
  <si>
    <t>Annen</t>
  </si>
  <si>
    <t>Begrepsdefinisjoner</t>
  </si>
  <si>
    <t>Begrep</t>
  </si>
  <si>
    <t>Definisjon</t>
  </si>
  <si>
    <t>Eksempler</t>
  </si>
  <si>
    <t>Kilde</t>
  </si>
  <si>
    <t>Link til Kilde</t>
  </si>
  <si>
    <t>Aggregerte data</t>
  </si>
  <si>
    <t>Aggregering betyr innen statistikk å kombinere eller slå sammen data om enkeltindivider, grupper eller perioder til større grupper eller lengre tidsperioder. Aggregering innebærer at mengden informasjon reduseres.
Kilde: Wikipedia
Aggregerte data brukes her om opplysninger som er slått sammen slik at det ikke er mulig å identifisere enkeltpersoner. Andre begreper som ofte brukes om aggregerte data er statistikk, tabelldata, avidentifiserte - eller anonymiserte opplysninger.
Kilde: helsedata.no</t>
  </si>
  <si>
    <t>Wikipedia
Helsedata.no</t>
  </si>
  <si>
    <t>https://helsedata.no/soknadshjelp-aggregerte-opplysninger/</t>
  </si>
  <si>
    <t>Analyserom</t>
  </si>
  <si>
    <t>En analyseinfrastruktur som tilbyr et spekter av analyseverktøy, samt funksjonalitet for å lagre data, validere data og sammenstille data. Ofte med høy fokus på personvern og sikkerhet.</t>
  </si>
  <si>
    <t>TSD, Analyserom på HAP</t>
  </si>
  <si>
    <t>API</t>
  </si>
  <si>
    <t>Application programming interface: Grensesnitt i en programvare som åpner for å aktivere (kjøre) spesifikke deler av denne fra en annen programvare. I kontekst av denne utredningen har API to betydninger: (1) Et tjenestegrensesnitt som kan være implementert med ulike teknologier. Dette er i tråd med en moderne bruk av ordet med en bredere betydning, der hensikten er å støtte samhandling mellom virksomheter. (2) I kontekst av API-management betyr API et web-basert grensesnitt som tilbys av en komponent. Betydningen er her snevrere.</t>
  </si>
  <si>
    <t>Standardiserte tjenestegrensesnitt (API) for helseregistre
Felles datakatalog</t>
  </si>
  <si>
    <t>https://ehelse.no/publikasjoner/standardiserte-tjenestegrensenitt-api-for-helseregistre
https://data.norge.no/concepts/1cc127d7-5304-450d-8134-9b6cb65d269b</t>
  </si>
  <si>
    <t>Å etablere et visst nivå av tillit for at en gitt pålogget bruker er den vedkommende utgir seg for å være. For helseopplysninger kreves i Norge at man er autentisert på Nivå 4.</t>
  </si>
  <si>
    <t xml:space="preserve">HelseID, ID-porten, BankID, Commfides </t>
  </si>
  <si>
    <t>Standardiserte tjenestegrensesnitt (API) for helseregistre</t>
  </si>
  <si>
    <t>https://ehelse.no/publikasjoner/standardiserte-tjenestegrensenitt-api-for-helseregistre</t>
  </si>
  <si>
    <t>Det å gi en bruker eller system adgang til data og/eller funksjoner i et IT-system. Utføres på basis av en autentisert identitet. Hvilken tilgang brukeren får bestemmes oftest ut fra rolle, eventuelt i kombinasjon med andre opplysninger.</t>
  </si>
  <si>
    <t>Begrepsmodell</t>
  </si>
  <si>
    <t>Begrepsmodeller er konseptuelle modeller som beskriver begrepenes sammenheng med hverandre uttrykt ved setninger som uttrykker kunnskap med enkel semantikk. Dette gir et meget godt utgangspunkt for å lage Strukturmodeller som er sammensatt av entiteter og egenskaper på en logisk måte hvor entiteter og egenskaper er basert på begrepene i Begrepsmodellen.</t>
  </si>
  <si>
    <t>Folkeregisteret API dokumentasjon, Skatteetaten</t>
  </si>
  <si>
    <t>https://skatteetaten.github.io/folkeregisteret-api-dokumentasjon/informasjonsmodell/</t>
  </si>
  <si>
    <t>Data</t>
  </si>
  <si>
    <t>"Data" brukes i Helsedataprogrammet i praksis som synonymt med informasjon i helseregistrene.</t>
  </si>
  <si>
    <t>Dataansvarlig</t>
  </si>
  <si>
    <t>Den som bestemmer formålet med behandlingen av helseopplysningene og hvilke hjelpemidler som skal brukes, og den som i eller i medhold av lov er pålagt et databehandlingsansvar.
Kilde: Helseregisterloven § § 2 bokstav e
En fysisk eller juridisk person, en offentlig myndighet, en institusjon eller ethvert annet organ som alene eller sammen med andre bestemmer formålet med behandlingen av personopplysninger og hvilke midler som skal benyttes; når formålet med og midlene for behandlingen er fastsatt i unionsretten eller i medlemsstatenes nasjonale rett, kan den behandlingsansvarlige, eller de særlige kriteriene for utpeking av vedkommende, fastsettes i unionsretten eller i medlemsstatenes nasjonale rett.
Kilde: EUs personvernforordning artikkel 4 nr.7</t>
  </si>
  <si>
    <t>Konseptvalgutredningen Helseanalyseplattformen</t>
  </si>
  <si>
    <t>https://ehelse.no/publikasjoner/konseptvalgutredning-for-helseanalyseplattformen</t>
  </si>
  <si>
    <t>Databehandler</t>
  </si>
  <si>
    <t>Den som behandler personopplysninger på vegne av den
[data]behandlingsansvarlige
Kilde: Personopplysningsloven § § 2 nr.5
En fysisk eller juridisk person, offentlig myndighet, institusjon eller ethvert annet organ som behandler personopplysninger på vegne av den [data]behandlingsansvarlige
Kilde: EUs personvernforordning artikkel 4 nr.8</t>
  </si>
  <si>
    <t>Datakilde</t>
  </si>
  <si>
    <t>Datakilde er definert som kildene til dataene. I denne sammenheng er et helseregister ekvivalent med en datakilde.</t>
  </si>
  <si>
    <t>Nasjonal spesifikasjon for metadata om helsedata</t>
  </si>
  <si>
    <t>https://ehelse.no/standarder/ikke-standarder/nasjonal-spesifikasjon-for-metadata-om-helsedata</t>
  </si>
  <si>
    <t>Datakvalitet</t>
  </si>
  <si>
    <t>ISO-definisjonen (8402-1986) av datakvalitet er: «The totality of features and
characteristics of an entity that bears on in its ability to satisfy stated and implied
needs»
En enkel definisjon av datakvalitet er at det er et mål på hvorvidt data kan anvendes i henhold til intensjonen. Følgende seks kvalitetsdimensjoner benyttes for å beskrive datakvalitet:
o Kompletthet: I hvilken grad alle tilfeller av en målpopulasjon er
inkludert
o Korrekthet / validitet: I hvilken grad data er gyldige og gir et riktig bilde
av virkeligheten
o Aktualitet: I hvilken grad data er oppdatert – hvor lang tid tar det fra en
hendelse skjer, til data er oppdatert og kvalitetssikret
o Sammenlignbarhet: I hvilken grad data lar seg sammenligne over tid,
mellom ulike institusjoner og på tvers av geografi
o Reliabilitet: Hvor pålitelig / nøyaktig en målemetode er (hvor
reproduserbare data er)
o Relevans: I hvor stor grad data oppfyller nåværende og fremtidige
behov hos brukerne (*)
Kilde: Valideringshåndboken, Nasjonalt Servicemiljø for Medisinske Kvalitetsregistre: https://www.kvalitetsregistre.no/valideringshandboken
(*) Relevans ligger ikke i Valideringshåndboken når denne rapporten skrives, men
Helseanalyseplattformen anser det som en viktig kvalitetsdimensjon å ha med</t>
  </si>
  <si>
    <t>Datasamling</t>
  </si>
  <si>
    <t>Datasamling er definert som et sub-register innenfor en datakilde, altså en delmengde av variablene i den aktuelle datakilden. Eksempler på datasamlinger kan være sektorer i NPR eller skjema i medisinske kvalitetsregistre.</t>
  </si>
  <si>
    <t>Datasett</t>
  </si>
  <si>
    <t>Et datasett er en samling av data som er betraktet som en enhet. I denne veilederen brukes begrepet synonymt med hvilke metadata og/eller data som inngår i en definert versjon av en bestemt datakilde/datasamlingen.</t>
  </si>
  <si>
    <t>Nasjonal spesifikasjon for metadata om helsedata
Felles datakatalog</t>
  </si>
  <si>
    <t>https://ehelse.no/standarder/ikke-standarder/nasjonal-spesifikasjon-for-metadata-om-helsedata
https://data.norge.no/concepts/a7181dd9-37ec-4589-95e3-3963ea29acfc</t>
  </si>
  <si>
    <t>Dekningsgrad</t>
  </si>
  <si>
    <t>Et registers dekningsgrad er et mål på hvor stor andel av målpopulasjonen som finnes i registeret. Dekningsgraden påvirker hvordan resultater kan eller bør tolkes. Høy dekningsgrad er avgjørende for at registeret skal kunne tjene sitt formål. Dekningsgraden er kanskje den viktigste indikatoren på et registers datakvalitet. Men selv om høy dekningsgrad er en forutsetning for god datakvalitet, er det ikke slik at høy dekningsgrad nødvendigvis medfører god datakvalitet – høy dekningsgrad er en nødvendig, men ikke tilstrekkelig betingelse for god datakvalitet.</t>
  </si>
  <si>
    <t>https://www.kvalitetsregistre.no/malpopulasjon-og-dekningsgrad#idx-1</t>
  </si>
  <si>
    <t xml:space="preserve">Domene betyr opprinnelig krongods (via fransk domaine fra latin dominus = herre). Felt som en rår over; interesse- el. Spesialområde. I denne sammenheng brukes ordet for et virksomhets- og aktivitetsområde som forskningsfelt eller organisatorisk område. </t>
  </si>
  <si>
    <t xml:space="preserve">Sentrale helsergistre, nasjonale kvalitetsregistre, helseundersøkelser, biobanker,etc. </t>
  </si>
  <si>
    <t>Wikipedia, 
Kriterier for FAIR forskningsdata VR2018
Felles datakatalog</t>
  </si>
  <si>
    <t>https://www.vr.se/analys/rapporter/vara-rapporter/2018-12-07-kriterier-for-fair-forskningsdata.html
https://data.norge.no/concepts/a2531bdd-7b9b-4281-b34e-80f850046ef2</t>
  </si>
  <si>
    <t>Filoverføringstjeneste</t>
  </si>
  <si>
    <t xml:space="preserve">Et webtjeneste for filoverføring, dvs. deling av filer som er for store eller sensitive til å legge ved en e-post ofte med høyt fokus på sikkerhet. </t>
  </si>
  <si>
    <t>Filoverføringstjenesten
https://www.nhn.no/filoverfoeringstjenesten/</t>
  </si>
  <si>
    <t>Globalt unik ID</t>
  </si>
  <si>
    <t>Globalt unik identifikator som kun kan
referere til ett eneste digitalt objekt.</t>
  </si>
  <si>
    <t>URI, DOI, GUID</t>
  </si>
  <si>
    <t>GoFAIR</t>
  </si>
  <si>
    <t>https://www.go-fair.org/fair-principles/f1-meta-data-assigned-globally-unique-persistent-identifiers/</t>
  </si>
  <si>
    <t>En identifikator er en streng som gir navn til en entitet som et dataprogram, en variabel, en klasse, et objekt, en funksjon, en prosedyre el.l.</t>
  </si>
  <si>
    <t>Wikipedia</t>
  </si>
  <si>
    <t>Informasjonsmodell</t>
  </si>
  <si>
    <t>Informasjonsmodeller angir hva slags informasjon som skal brukes og hvordan
informasjonselementer sorteres og lagres i forhold til hverandre, internt i et system eller ved utveksling mellom systemer. 
Formalisert beskrivelse av et begreps egenskaper og relasjoner mellom disse.
Informasjonsmodellen beskriver den informasjonen en virksomhet trenger å motta eller selv produserer for å utføre sitt daglige virke.
En felles informasjonsmodell er en modell til felles bruk på tvers av virksomheter
forretningsområder og/eller applikasjonssegmenter
Kilde: Skatteetaten gjennom Difi: https://www.difi.no/artikkel/2016/09/begreper-fellesinformasjonsmodeller</t>
  </si>
  <si>
    <t>Felles språk i helse- og omsorgssektoren Målbilde versjon 1.0 
Konseptvalgutredningen Helseanalyseplattformen
Felles datakatalog</t>
  </si>
  <si>
    <t>https://ehelse.no/publikasjoner/felles-sprak-i-helse-og-omsorgssektoren-malbilde-versjon-1.0
https://ehelse.no/publikasjoner/konseptvalgutredning-for-helseanalyseplattformen
https://data.norge.no/concepts/9ffa9f88-1b5b-466a-bafb-e467b0438c0b</t>
  </si>
  <si>
    <t>En egenskap ved et produkt eller et system som innebærer at dets grensesnitt er fullstendig forstått, slik at det kan arbeide sammen med andre produkter eller systemer, nåværende eller fremtidige, i en hvilken som helst implementasjon eller tilgang, uten noen restriksjoner. 
Semantisk interoperabilitet er muligheten for et datasystem å utveksle data med et annet system uten å være avhengig av at personer må tolke dataenes betydning («semantikk»). 
Kilde: Wikipedia
Enteroperabilitet er evnen til ett produkt eller system, for hvilkets alle grensesnitt er fullstendig oppgitt, å samhandle og fungere med andre produkter eller systemer, uten noen tilgang- og implementasjonsrestriksjoner.</t>
  </si>
  <si>
    <t>https://ehelse.no/publikasjoner/standardiserte-tjenestegrensenitt-api-for-helseregistre
https://data.norge.no/concepts/788e97c3-9f1b-497b-ad3c-519b5f3bda87</t>
  </si>
  <si>
    <t>Klassifikasjon</t>
  </si>
  <si>
    <t xml:space="preserve">En klassifikasjon er en samling unike begreper med tilhørende koder i meningsbærende hierarkier (17) (18) definert i ISO 17115 slik: "-- an exhaustive set of mutually exclusive categories to aggregate data at a pre- prescribed level of specialization for a specific purpose".
I klassifikasjoner har kodene en strengt hierarkisk og strukturert inndeling, der alle begrep er plassert under ett, og kun ett, forelder-begrep. Kategoriseringen er basert på en eller flere logiske regler. Klassifikasjoner må i tillegg ha kodingsregler for bruk av kodene for å få konsistens i kodingen, og for å kunne sammenligne kodet data over tid og mellom ulike geografiske lokalisasjoner.
Klassifikasjoner er laget og utformet for bruk til standardisert koding av informasjon, for statistiske formål.
Et typisk eksempel på en klassifikasjon er WHOs International Statistical Classification of Diseases and Related Health Problems 10th Revision (ICD-10). </t>
  </si>
  <si>
    <t xml:space="preserve">Felles språk i helse- og omsorgssektoren Målbilde versjon 1.0 </t>
  </si>
  <si>
    <t>https://ehelse.no/publikasjoner/felles-sprak-i-helse-og-omsorgssektoren-malbilde-versjon-1.0</t>
  </si>
  <si>
    <t>Kode</t>
  </si>
  <si>
    <t>Kode er i denne sammenheng det samme som svaralternativene i et verdisett.</t>
  </si>
  <si>
    <t>Kodeverk</t>
  </si>
  <si>
    <t>Et kodeverk er en samling unike begreper med tilhørende kode. Typiske eksempler vil være kodeverkene som inngår i en rekke meldingsstandarder eller rapporteringer og som publiseres på Volven.
En klassifikasjon er også et kodeverk i denne sammenheng.</t>
  </si>
  <si>
    <t>Maskinlesbar</t>
  </si>
  <si>
    <t>Informasjon i et format som er strukturert slik at programvarer enkelt kan identifisere, ekstrahere og behandle informasjonens individuelle bestanddeler.
Maskinlesbare data er data i et format som kan leses og bearbeides av en datamaskin og dermed lett kan deles på tvers av IT-systemer.</t>
  </si>
  <si>
    <t>Kriterier for FAIR forskningsdata VR2018
Felles datakatalog</t>
  </si>
  <si>
    <t>https://www.vr.se/analys/rapporter/vara-rapporter/2018-12-07-kriterier-for-fair-forskningsdata.html
https://data.norge.no/concepts/ecdc1632-391d-4c37-8038-d0670f3ada7c</t>
  </si>
  <si>
    <t>Metadata</t>
  </si>
  <si>
    <t>Metadata er data om data - en samlebetegnelse på beskrivelser av data (databaser, dataelementer, datamodeller osv.), begrepene dataene representerer og sammenhengene mellom data og begreper.  
Et eksempel kan være dekningsgrad på en variabel, eller en liste over lovlige verdier for en variabel.
(Fra gresk meta "«om"» og latin data "«opplysninger"».) Data som tjener til å definere eller beskrive andre data.
Kilde: Wikipedia, DMBOK</t>
  </si>
  <si>
    <t>Standardiserte tjenestegrensesnitt (API) for helseregistre,
Felles datakatalog</t>
  </si>
  <si>
    <t>https://ehelse.no/publikasjoner/standardiserte-tjenestegrensenitt-api-for-helseregistre
https://data.norge.no/concepts/d7ae12ec-10a5-4d97-8305-0abc3793c495</t>
  </si>
  <si>
    <t>Ontologi</t>
  </si>
  <si>
    <t>En ontologi er innen informasjonsvitenskap en formell representasjon av et sett begreper innenfor et kunnskapsområde. En ontologi definerer forhold mellom disse begrepene ved hjelp av relasjonene de har med hverandre. Disse relasjoner kan også representeres slik at de forstås av en datamaskin. 
Ontologier gir muligheten til å definere ethvert begrep ved sine relasjoner til flere omliggende begrep. Dette åpner også for muligheten til å definere et polyhierarki der begrep kan være plassert under flere forelder-begrep samtidig. En ontologi kan fremstilles på forskjellige måter, men strukturen bygges basert på regler, og de relasjoner som er angitt.</t>
  </si>
  <si>
    <t>SnomedCT, Contsys
OWL</t>
  </si>
  <si>
    <t>Persistent identifikator</t>
  </si>
  <si>
    <t>Konsistent over tid. Identifikatoren er bestandig lenket til metadata som definerer den og til objektet den identifiserer. Dette garanteres av tjenesteleverandøren som tildeler identifikatoren.</t>
  </si>
  <si>
    <t>GoFAIR
Kriterier för FAIR forskningsdata VR 2018</t>
  </si>
  <si>
    <t>https://www.go-fair.org/fair-principles/f1-meta-data-assigned-globally-unique-persistent-identifiers/
https://www.vr.se/analys/rapporter/vara-rapporter/2018-12-07-kriterier-for-fair-forskningsdata.html</t>
  </si>
  <si>
    <t>Protokoller</t>
  </si>
  <si>
    <t>Kommunikasjonsprotokoll: Formelt regelverk som spesifiserer hvordan utveksling av data mellom to aktører skal foregå og hvilket format som andvendes.</t>
  </si>
  <si>
    <t>HTTP, TCP/IP, FTP</t>
  </si>
  <si>
    <t>Kriterier for FAIR forskningsdata VR2018</t>
  </si>
  <si>
    <t>https://www.vr.se/analys/rapporter/vara-rapporter/2018-12-07-kriterier-for-fair-forskningsdata.html</t>
  </si>
  <si>
    <t>Sensitive data</t>
  </si>
  <si>
    <t>Med sensitive data menes i denne sammenheng sensitive personopplysninger:
Sensitive personopplysninger er i personopplysningsloven § 2 nr. 8 definert som opplysninger om rasemessig eller etnisk bakgrunn, eller politisk, filosofisk eller religiøs oppfatning (bokstav a), at en person har vært mistenkt, siktet, tiltalt eller dømt for en straffbar handling (bokstav b), helseforhold (bokstav c), seksuelle forhold (bokstav d) og medlemskap i fagforeninger (bokstav e). Personopplysningsloven § 9 stiller ytterligere krav til behandling av slike opplysninger.</t>
  </si>
  <si>
    <t xml:space="preserve">Prop. 56 LS (2017–2018)
Lov om behandling av personopplysninger (personopplysningsloven) og samtykke til deltakelse i en beslutning i EØS-komiteen om innlemmelse av forordning (EU) nr. 2016/679 (generell personvernforordning) i EØS-avtalen </t>
  </si>
  <si>
    <t>https://www.regjeringen.no/no/dokumenter/prop.-56-ls-20172018/id2594627/?ch=7</t>
  </si>
  <si>
    <t>Serialiseringsformater</t>
  </si>
  <si>
    <t xml:space="preserve">Serialisering er å transformere data i internminnet på en datamaskin til en sekvens av byter som kan lagres i en datafil eller overføres over et nettverk. Det finnes mange serialiseringsformater og noen av de mest benyttede er XML og JSOM </t>
  </si>
  <si>
    <t>XML, JSON</t>
  </si>
  <si>
    <t>Standardisert</t>
  </si>
  <si>
    <t>Av standardiseringsorganisasjon fastslått eller innen domenen fastslått praksis.</t>
  </si>
  <si>
    <t>Standardisert API</t>
  </si>
  <si>
    <t>Ethvert API må ha en form for datakontrakt, og et standardisert API innebærer at innholdsformatet er basert på en nasjonal eller internasjonal standard. Et eksempel kan være FHIR grunnprofiler eller norske profiler.</t>
  </si>
  <si>
    <t>Statistikk</t>
  </si>
  <si>
    <t>Tallfestede opplysninger om en gruppe eller et fenomen, som fremkommer ved sammenstilling og bearbeiding av opplysninger om de enkelte enhetene i gruppen eller et utvalg av disse enhetene, eller ved systematisk observasjon av fenomenet.
I denne sammenheng er statistikk definert som de statistiske egenskapene ved en årgang/versjon av en variabel.</t>
  </si>
  <si>
    <t>Felles datakatalog, Nasjonal spesifikasjon for metadata om helsedata</t>
  </si>
  <si>
    <t>https://data.norge.no/concepts/78d6cf45-f8d1-44a9-9c70-a9763eda2a43
https://ehelse.no/standarder/ikke-standarder/nasjonal-spesifikasjon-for-metadata-om-helsedata</t>
  </si>
  <si>
    <t>Terminologi</t>
  </si>
  <si>
    <t xml:space="preserve">En terminologi er en samling ord og uttrykk (termer) innenfor et fag eller emne. En terminologi er også et kodeverk når termen har en kode knyttet til seg. Terminologiens formål er å lette kommunikasjonen og samhandling mellom personer som arbeider innenfor det samme. 
I vår sammenheng benyttes begrepet terminologi for
å angi at man har en samling begrep med tilhørende
koder, og at begrepene er satt i en sammenheng med
hverandre. </t>
  </si>
  <si>
    <t>Tilgjengeliggjøring</t>
  </si>
  <si>
    <t>Databehandler/databehandlingsansvarlig gjør data tilgjengelig for analyse ved utlevering (distribusjon av data) eller ved å gi bruker tilgang til data i et analysemiljø</t>
  </si>
  <si>
    <t>URL</t>
  </si>
  <si>
    <t xml:space="preserve">URL er kort for Uniform Resource Locator og viser til «adresser» på Internett. </t>
  </si>
  <si>
    <t>https://nn.wikipedia.org/wiki/URL</t>
  </si>
  <si>
    <t>Utlevering</t>
  </si>
  <si>
    <t>Med «Utlevering» forstås hele prosessen fra søknad er godkjent til data er mottaker (forsker) i hende. Denne prosessen omfatter både uttrekk av data, dialog om detaljer i dette, sammenstilling, og Forsendelse til mottaker.</t>
  </si>
  <si>
    <t>Variabel</t>
  </si>
  <si>
    <t>Variabler er de informasjonsbærende elementene i datakilden og definerer hvilken informasjon som finnes i registrene.</t>
  </si>
  <si>
    <t>Verdi</t>
  </si>
  <si>
    <t>Verdi er definert som antall gyldige tilfeller av et svaralternativ/utfall av en variabel.</t>
  </si>
  <si>
    <t>Er informasjonen standardisert og maskinlesbar, vil brukerenen kunne søke på informasjon fra flere datakilder samtidig, og definere sine søk mer presist.  Dersom søk med utgangspunkt i metadata kan kombineres med f.eks. aggregerte data vil dette gi en langt bedre grunnlag for vurdringer av datagrunnlaget enn metadata alene.</t>
  </si>
  <si>
    <t>Er det mulig å laste ned metadata og åpne data via en webtjeneste?</t>
  </si>
  <si>
    <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</si>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</sst>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1" x14ac:knownFonts="1">
    <font>
      <sz val="11"/>
      <color theme="1"/>
      <name val="Arial"/>
      <family val="2"/>
      <scheme val="minor"/>
    </font>
    <font>
      <b/>
      <sz val="10"/>
      <color theme="1"/>
      <name val="Arial"/>
      <family val="2"/>
      <scheme val="minor"/>
    </font>
    <font>
      <b/>
      <sz val="12"/>
      <color theme="0"/>
      <name val="Arial"/>
      <family val="2"/>
      <scheme val="minor"/>
    </font>
    <font>
      <b/>
      <sz val="20"/>
      <color rgb="FF025B6E"/>
      <name val="Arial"/>
      <family val="2"/>
      <scheme val="minor"/>
    </font>
    <font>
      <sz val="11"/>
      <color theme="0"/>
      <name val="Arial"/>
      <family val="2"/>
      <scheme val="minor"/>
    </font>
    <font>
      <b/>
      <sz val="20"/>
      <color theme="1"/>
      <name val="Arial"/>
      <family val="2"/>
      <scheme val="minor"/>
    </font>
    <font>
      <sz val="10"/>
      <name val="Arial"/>
      <family val="2"/>
      <scheme val="minor"/>
    </font>
    <font>
      <b/>
      <sz val="11"/>
      <color theme="1"/>
      <name val="Arial"/>
      <family val="2"/>
      <scheme val="minor"/>
    </font>
    <font>
      <sz val="11"/>
      <name val="Arial"/>
      <family val="2"/>
      <scheme val="minor"/>
    </font>
    <font>
      <sz val="11"/>
      <color theme="1"/>
      <name val="Calibri"/>
      <family val="2"/>
    </font>
    <font>
      <sz val="9"/>
      <color indexed="81"/>
      <name val="Tahoma"/>
      <family val="2"/>
    </font>
    <font>
      <b/>
      <sz val="10"/>
      <name val="Arial"/>
      <family val="2"/>
      <scheme val="minor"/>
    </font>
    <font>
      <b/>
      <sz val="20"/>
      <color theme="0"/>
      <name val="Calibri"/>
      <family val="2"/>
    </font>
    <font>
      <b/>
      <sz val="20"/>
      <color rgb="FF025B6E"/>
      <name val="Calibri"/>
      <family val="2"/>
    </font>
    <font>
      <b/>
      <sz val="11"/>
      <name val="Arial"/>
      <family val="2"/>
      <scheme val="minor"/>
    </font>
    <font>
      <sz val="11"/>
      <color theme="9" tint="-0.499984740745262"/>
      <name val="Arial"/>
      <family val="2"/>
      <scheme val="minor"/>
    </font>
    <font>
      <u/>
      <sz val="11"/>
      <color theme="10"/>
      <name val="Arial"/>
      <family val="2"/>
      <scheme val="minor"/>
    </font>
    <font>
      <b/>
      <sz val="9"/>
      <color indexed="81"/>
      <name val="Tahoma"/>
      <family val="2"/>
    </font>
    <font>
      <sz val="10"/>
      <color theme="0"/>
      <name val="Arial"/>
      <family val="2"/>
      <scheme val="minor"/>
    </font>
    <font>
      <b/>
      <sz val="20"/>
      <name val="Arial"/>
      <family val="2"/>
      <scheme val="minor"/>
    </font>
    <font>
      <sz val="11"/>
      <color rgb="FFFFFFFF"/>
      <name val="Arial"/>
      <family val="2"/>
      <scheme val="minor"/>
    </font>
    <font>
      <b/>
      <sz val="20"/>
      <color rgb="FFFFFFFF"/>
      <name val="Arial"/>
      <family val="2"/>
      <scheme val="minor"/>
    </font>
    <font>
      <sz val="10"/>
      <color theme="1"/>
      <name val="Arial"/>
      <family val="2"/>
      <scheme val="minor"/>
    </font>
    <font>
      <sz val="11"/>
      <color rgb="FFFF0000"/>
      <name val="Arial"/>
      <family val="2"/>
      <scheme val="minor"/>
    </font>
    <font>
      <strike/>
      <sz val="10"/>
      <color rgb="FFFF0000"/>
      <name val="Arial"/>
      <family val="2"/>
      <scheme val="minor"/>
    </font>
    <font>
      <b/>
      <sz val="18"/>
      <color theme="0"/>
      <name val="Arial"/>
      <family val="2"/>
      <scheme val="minor"/>
    </font>
    <font>
      <b/>
      <sz val="18"/>
      <color rgb="FFFF0000"/>
      <name val="Arial"/>
      <family val="2"/>
      <scheme val="minor"/>
    </font>
    <font>
      <b/>
      <sz val="20"/>
      <color theme="0"/>
      <name val="Arial"/>
      <family val="2"/>
      <scheme val="minor"/>
    </font>
    <font>
      <sz val="11"/>
      <color rgb="FF037A94"/>
      <name val="Arial"/>
      <family val="2"/>
      <scheme val="minor"/>
    </font>
    <font>
      <b/>
      <sz val="10"/>
      <color theme="1" tint="-0.499984740745262"/>
      <name val="Arial"/>
      <family val="2"/>
      <scheme val="minor"/>
    </font>
    <font>
      <sz val="11"/>
      <color theme="1" tint="-0.499984740745262"/>
      <name val="Arial"/>
      <family val="2"/>
      <scheme val="minor"/>
    </font>
    <font>
      <u/>
      <sz val="11"/>
      <color theme="1" tint="-0.499984740745262"/>
      <name val="Arial"/>
      <family val="2"/>
      <scheme val="minor"/>
    </font>
    <font>
      <sz val="10"/>
      <color theme="1" tint="-0.499984740745262"/>
      <name val="Arial"/>
      <family val="2"/>
      <scheme val="minor"/>
    </font>
    <font>
      <sz val="14"/>
      <color rgb="FF222222"/>
      <name val="Courier New"/>
      <family val="3"/>
    </font>
    <font>
      <strike/>
      <sz val="11"/>
      <color theme="1"/>
      <name val="Arial"/>
      <family val="2"/>
      <scheme val="minor"/>
    </font>
    <font>
      <b/>
      <sz val="24"/>
      <color theme="1"/>
      <name val="Arial"/>
      <family val="2"/>
      <scheme val="minor"/>
    </font>
    <font>
      <b/>
      <sz val="12"/>
      <color rgb="FFFFFFFF"/>
      <name val="Arial"/>
      <family val="2"/>
      <scheme val="minor"/>
    </font>
    <font>
      <b/>
      <sz val="10"/>
      <color rgb="FFFFFFFF"/>
      <name val="Arial"/>
      <family val="2"/>
      <scheme val="minor"/>
    </font>
    <font>
      <sz val="10"/>
      <color rgb="FFFF0000"/>
      <name val="Arial"/>
      <family val="2"/>
      <scheme val="minor"/>
    </font>
    <font>
      <b/>
      <sz val="20"/>
      <color rgb="FF92D050"/>
      <name val="Arial"/>
      <family val="2"/>
      <scheme val="minor"/>
    </font>
    <font>
      <sz val="16"/>
      <color theme="1"/>
      <name val="Arial"/>
      <family val="2"/>
      <scheme val="minor"/>
    </font>
  </fonts>
  <fills count="9">
    <fill>
      <patternFill patternType="none"/>
    </fill>
    <fill>
      <patternFill patternType="gray125"/>
    </fill>
    <fill>
      <patternFill patternType="solid">
        <fgColor rgb="FF025B6E"/>
        <bgColor indexed="64"/>
      </patternFill>
    </fill>
    <fill>
      <patternFill patternType="solid">
        <fgColor rgb="FF4BACC6"/>
        <bgColor indexed="64"/>
      </patternFill>
    </fill>
    <fill>
      <patternFill patternType="solid">
        <fgColor rgb="FFA7D6E3"/>
        <bgColor indexed="64"/>
      </patternFill>
    </fill>
    <fill>
      <patternFill patternType="solid">
        <fgColor theme="0" tint="-9.9978637043366805E-2"/>
        <bgColor indexed="64"/>
      </patternFill>
    </fill>
    <fill>
      <patternFill patternType="solid">
        <fgColor theme="0"/>
        <bgColor indexed="64"/>
      </patternFill>
    </fill>
    <fill>
      <patternFill patternType="solid">
        <fgColor theme="2"/>
        <bgColor indexed="64"/>
      </patternFill>
    </fill>
    <fill>
      <patternFill patternType="solid">
        <fgColor theme="1"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6" fillId="0" borderId="0" applyNumberFormat="0" applyFill="0" applyBorder="0" applyAlignment="0" applyProtection="0"/>
  </cellStyleXfs>
  <cellXfs count="156">
    <xf numFmtId="0" fontId="0" fillId="0" borderId="0" xfId="0"/>
    <xf numFmtId="0" fontId="0" fillId="0" borderId="0" xfId="0" applyAlignment="1">
      <alignment wrapText="1"/>
    </xf>
    <xf numFmtId="0" fontId="3" fillId="0" borderId="0" xfId="0" applyFont="1"/>
    <xf numFmtId="0" fontId="2" fillId="2" borderId="0" xfId="0" applyFont="1" applyFill="1" applyAlignment="1">
      <alignment vertical="center"/>
    </xf>
    <xf numFmtId="0" fontId="0" fillId="2" borderId="0" xfId="0" applyFill="1"/>
    <xf numFmtId="0" fontId="5" fillId="4" borderId="0" xfId="0" applyFont="1" applyFill="1" applyAlignment="1">
      <alignment horizontal="center" vertical="center"/>
    </xf>
    <xf numFmtId="0" fontId="1" fillId="0" borderId="0" xfId="0" applyFont="1" applyAlignment="1">
      <alignment vertical="center"/>
    </xf>
    <xf numFmtId="0" fontId="2" fillId="0" borderId="0" xfId="0" applyFont="1"/>
    <xf numFmtId="0" fontId="1" fillId="0" borderId="0" xfId="0" applyFont="1" applyAlignment="1">
      <alignment horizontal="left" vertical="center" wrapText="1"/>
    </xf>
    <xf numFmtId="164" fontId="3" fillId="2" borderId="0" xfId="0" applyNumberFormat="1" applyFont="1" applyFill="1" applyAlignment="1">
      <alignment horizontal="center" vertical="center"/>
    </xf>
    <xf numFmtId="0" fontId="4" fillId="2" borderId="0" xfId="0" applyFont="1" applyFill="1"/>
    <xf numFmtId="0" fontId="4" fillId="0" borderId="0" xfId="0" applyFont="1"/>
    <xf numFmtId="0" fontId="9" fillId="0" borderId="0" xfId="0" applyFont="1"/>
    <xf numFmtId="0" fontId="11" fillId="0" borderId="0" xfId="0" applyFont="1" applyAlignment="1">
      <alignment vertical="center"/>
    </xf>
    <xf numFmtId="0" fontId="8" fillId="0" borderId="0" xfId="0" applyFont="1"/>
    <xf numFmtId="0" fontId="6" fillId="0" borderId="0" xfId="0" applyFont="1" applyAlignment="1">
      <alignment horizontal="left" vertical="center" indent="4"/>
    </xf>
    <xf numFmtId="0" fontId="6" fillId="0" borderId="0" xfId="0" applyFont="1" applyAlignment="1">
      <alignment vertical="center"/>
    </xf>
    <xf numFmtId="0" fontId="6" fillId="0" borderId="0" xfId="0" applyFont="1" applyAlignment="1">
      <alignment vertical="center" wrapText="1"/>
    </xf>
    <xf numFmtId="0" fontId="12" fillId="2" borderId="0" xfId="0" applyFont="1" applyFill="1" applyAlignment="1">
      <alignment horizontal="center" vertical="center"/>
    </xf>
    <xf numFmtId="0" fontId="15" fillId="0" borderId="0" xfId="0" applyFont="1"/>
    <xf numFmtId="0" fontId="9" fillId="0" borderId="0" xfId="0" applyFont="1" applyAlignment="1">
      <alignment horizontal="left" vertical="center"/>
    </xf>
    <xf numFmtId="0" fontId="15" fillId="0" borderId="0" xfId="0" applyFont="1" applyAlignment="1">
      <alignment vertical="top" wrapText="1"/>
    </xf>
    <xf numFmtId="0" fontId="3" fillId="2" borderId="0" xfId="0" applyFont="1" applyFill="1" applyAlignment="1">
      <alignment horizontal="center" vertical="center"/>
    </xf>
    <xf numFmtId="0" fontId="8" fillId="0" borderId="0" xfId="0" applyFont="1" applyAlignment="1">
      <alignment vertical="top" wrapText="1"/>
    </xf>
    <xf numFmtId="0" fontId="13" fillId="3" borderId="0" xfId="0" applyFont="1" applyFill="1" applyAlignment="1">
      <alignment horizontal="center" vertical="center"/>
    </xf>
    <xf numFmtId="0" fontId="18" fillId="3" borderId="0" xfId="0" applyFont="1" applyFill="1" applyAlignment="1">
      <alignment horizontal="left" vertical="center" wrapText="1"/>
    </xf>
    <xf numFmtId="0" fontId="18" fillId="3" borderId="0" xfId="0" applyFont="1" applyFill="1" applyAlignment="1">
      <alignment horizontal="left" vertical="center"/>
    </xf>
    <xf numFmtId="0" fontId="7" fillId="0" borderId="0" xfId="0" applyFont="1" applyAlignment="1">
      <alignment wrapText="1"/>
    </xf>
    <xf numFmtId="0" fontId="2" fillId="3" borderId="0" xfId="0" applyFont="1" applyFill="1" applyAlignment="1">
      <alignment vertical="center"/>
    </xf>
    <xf numFmtId="0" fontId="19" fillId="0" borderId="0" xfId="0" applyFont="1"/>
    <xf numFmtId="0" fontId="21" fillId="3" borderId="0" xfId="0" applyFont="1" applyFill="1" applyAlignment="1">
      <alignment horizontal="center" vertical="center"/>
    </xf>
    <xf numFmtId="0" fontId="20" fillId="3" borderId="0" xfId="0" applyFont="1" applyFill="1" applyAlignment="1">
      <alignment horizontal="center" vertical="top" wrapText="1"/>
    </xf>
    <xf numFmtId="0" fontId="2" fillId="3" borderId="0" xfId="0" applyFont="1" applyFill="1" applyAlignment="1">
      <alignment horizontal="left" vertical="center" wrapText="1"/>
    </xf>
    <xf numFmtId="0" fontId="23" fillId="0" borderId="0" xfId="0" applyFont="1" applyAlignment="1">
      <alignment wrapText="1"/>
    </xf>
    <xf numFmtId="0" fontId="24" fillId="0" borderId="0" xfId="0" applyFont="1" applyAlignment="1">
      <alignment wrapText="1"/>
    </xf>
    <xf numFmtId="0" fontId="25" fillId="2" borderId="0" xfId="0" applyFont="1" applyFill="1" applyAlignment="1">
      <alignment vertical="center"/>
    </xf>
    <xf numFmtId="0" fontId="27" fillId="2" borderId="0" xfId="0" applyFont="1" applyFill="1" applyAlignment="1">
      <alignment vertical="center"/>
    </xf>
    <xf numFmtId="0" fontId="0" fillId="5" borderId="0" xfId="0" applyFill="1" applyAlignment="1" applyProtection="1">
      <alignment horizontal="center" vertical="center" wrapText="1"/>
      <protection locked="0"/>
    </xf>
    <xf numFmtId="0" fontId="6" fillId="0" borderId="0" xfId="0" applyFont="1" applyAlignment="1">
      <alignment horizontal="left" vertical="center" wrapText="1" indent="4"/>
    </xf>
    <xf numFmtId="0" fontId="11" fillId="0" borderId="0" xfId="0" applyFont="1" applyAlignment="1">
      <alignment vertical="center" wrapText="1"/>
    </xf>
    <xf numFmtId="0" fontId="23" fillId="6" borderId="0" xfId="0" applyFont="1" applyFill="1"/>
    <xf numFmtId="0" fontId="28" fillId="5" borderId="0" xfId="0" applyFont="1" applyFill="1" applyAlignment="1" applyProtection="1">
      <alignment horizontal="left" vertical="top" wrapText="1"/>
      <protection locked="0"/>
    </xf>
    <xf numFmtId="0" fontId="28" fillId="6" borderId="0" xfId="0" applyFont="1" applyFill="1" applyAlignment="1" applyProtection="1">
      <alignment horizontal="left" vertical="top" wrapText="1"/>
      <protection locked="0"/>
    </xf>
    <xf numFmtId="0" fontId="4" fillId="8" borderId="0" xfId="0" applyFont="1" applyFill="1"/>
    <xf numFmtId="0" fontId="4" fillId="2" borderId="0" xfId="0" applyFont="1" applyFill="1" applyAlignment="1">
      <alignment vertical="center" wrapText="1"/>
    </xf>
    <xf numFmtId="0" fontId="25" fillId="0" borderId="0" xfId="0" applyFont="1" applyAlignment="1">
      <alignment vertical="center"/>
    </xf>
    <xf numFmtId="0" fontId="4" fillId="0" borderId="0" xfId="0" applyFont="1" applyAlignment="1">
      <alignment vertical="center" wrapText="1"/>
    </xf>
    <xf numFmtId="0" fontId="30" fillId="0" borderId="0" xfId="0" applyFont="1" applyAlignment="1">
      <alignment horizontal="center"/>
    </xf>
    <xf numFmtId="0" fontId="30" fillId="0" borderId="0" xfId="0" applyFont="1" applyAlignment="1">
      <alignment horizontal="center" wrapText="1"/>
    </xf>
    <xf numFmtId="0" fontId="28" fillId="8" borderId="0" xfId="0" applyFont="1" applyFill="1"/>
    <xf numFmtId="0" fontId="28" fillId="0" borderId="0" xfId="0" applyFont="1"/>
    <xf numFmtId="0" fontId="30" fillId="0" borderId="0" xfId="0" applyFont="1" applyAlignment="1">
      <alignment horizontal="center" vertical="center" wrapText="1"/>
    </xf>
    <xf numFmtId="0" fontId="30" fillId="0" borderId="0" xfId="0" applyFont="1" applyAlignment="1">
      <alignment horizontal="center" vertical="center"/>
    </xf>
    <xf numFmtId="0" fontId="29" fillId="0" borderId="0" xfId="0" applyFont="1" applyAlignment="1">
      <alignment horizontal="center" vertical="center"/>
    </xf>
    <xf numFmtId="0" fontId="29" fillId="0" borderId="0" xfId="0" applyFont="1" applyAlignment="1">
      <alignment horizontal="center" vertical="center" wrapText="1"/>
    </xf>
    <xf numFmtId="0" fontId="31" fillId="0" borderId="0" xfId="1" applyFont="1" applyAlignment="1">
      <alignment horizontal="center" vertical="center" wrapText="1"/>
    </xf>
    <xf numFmtId="0" fontId="22" fillId="0" borderId="0" xfId="0" applyFont="1" applyAlignment="1">
      <alignment horizontal="left" vertical="center" wrapText="1" indent="4"/>
    </xf>
    <xf numFmtId="0" fontId="6" fillId="5" borderId="0" xfId="0" applyFont="1" applyFill="1" applyAlignment="1">
      <alignment horizontal="left" vertical="center" wrapText="1" indent="4"/>
    </xf>
    <xf numFmtId="0" fontId="25" fillId="0" borderId="0" xfId="0" applyFont="1" applyAlignment="1">
      <alignment horizontal="center" vertical="center" wrapText="1"/>
    </xf>
    <xf numFmtId="0" fontId="0" fillId="4" borderId="0" xfId="0" applyFill="1"/>
    <xf numFmtId="0" fontId="0" fillId="4" borderId="0" xfId="0" applyFill="1" applyAlignment="1">
      <alignment wrapText="1"/>
    </xf>
    <xf numFmtId="0" fontId="23" fillId="4" borderId="0" xfId="0" applyFont="1" applyFill="1" applyAlignment="1">
      <alignment wrapText="1"/>
    </xf>
    <xf numFmtId="0" fontId="7" fillId="4" borderId="0" xfId="0" applyFont="1" applyFill="1" applyAlignment="1">
      <alignment wrapText="1"/>
    </xf>
    <xf numFmtId="0" fontId="7" fillId="0" borderId="0" xfId="0" applyFont="1"/>
    <xf numFmtId="0" fontId="0" fillId="6" borderId="0" xfId="0" applyFill="1"/>
    <xf numFmtId="0" fontId="7" fillId="6" borderId="0" xfId="0" applyFont="1" applyFill="1"/>
    <xf numFmtId="0" fontId="0" fillId="6" borderId="0" xfId="0" applyFill="1" applyAlignment="1">
      <alignment wrapText="1"/>
    </xf>
    <xf numFmtId="0" fontId="6" fillId="5" borderId="0" xfId="0" applyFont="1" applyFill="1" applyAlignment="1">
      <alignment horizontal="center" wrapText="1"/>
    </xf>
    <xf numFmtId="0" fontId="6" fillId="6" borderId="0" xfId="0" applyFont="1" applyFill="1" applyAlignment="1">
      <alignment horizontal="center" vertical="center" wrapText="1"/>
    </xf>
    <xf numFmtId="0" fontId="6" fillId="5" borderId="0" xfId="0" applyFont="1" applyFill="1" applyAlignment="1">
      <alignment horizontal="center" vertical="center" wrapText="1"/>
    </xf>
    <xf numFmtId="0" fontId="16" fillId="0" borderId="0" xfId="1" applyAlignment="1">
      <alignment horizontal="left" vertical="center" wrapText="1" indent="4"/>
    </xf>
    <xf numFmtId="0" fontId="32" fillId="0" borderId="0" xfId="0" applyFont="1" applyAlignment="1">
      <alignment horizontal="center" vertical="center"/>
    </xf>
    <xf numFmtId="0" fontId="32" fillId="0" borderId="0" xfId="0" applyFont="1" applyAlignment="1">
      <alignment horizontal="center" vertical="center" wrapText="1"/>
    </xf>
    <xf numFmtId="0" fontId="16" fillId="0" borderId="0" xfId="1" applyAlignment="1">
      <alignment vertical="center" wrapText="1"/>
    </xf>
    <xf numFmtId="0" fontId="16" fillId="0" borderId="0" xfId="1" applyAlignment="1">
      <alignment horizontal="left" vertical="center" wrapText="1"/>
    </xf>
    <xf numFmtId="0" fontId="16" fillId="0" borderId="0" xfId="1" applyAlignment="1">
      <alignment horizontal="left" indent="4"/>
    </xf>
    <xf numFmtId="0" fontId="16" fillId="0" borderId="0" xfId="1" applyAlignment="1">
      <alignment horizontal="left" vertical="center" indent="4"/>
    </xf>
    <xf numFmtId="0" fontId="6" fillId="6" borderId="0" xfId="0" applyFont="1" applyFill="1" applyAlignment="1">
      <alignment horizontal="center" vertical="top" wrapText="1"/>
    </xf>
    <xf numFmtId="0" fontId="6" fillId="5" borderId="0" xfId="0" applyFont="1" applyFill="1" applyAlignment="1">
      <alignment horizontal="center" vertical="top" wrapText="1"/>
    </xf>
    <xf numFmtId="0" fontId="23" fillId="0" borderId="0" xfId="0" applyFont="1"/>
    <xf numFmtId="0" fontId="22" fillId="0" borderId="0" xfId="0" applyFont="1" applyAlignment="1">
      <alignment vertical="center" wrapText="1"/>
    </xf>
    <xf numFmtId="0" fontId="4" fillId="2" borderId="0" xfId="0" applyFont="1" applyFill="1" applyAlignment="1">
      <alignment horizontal="center"/>
    </xf>
    <xf numFmtId="0" fontId="33" fillId="0" borderId="0" xfId="0" applyFont="1" applyAlignment="1">
      <alignment horizontal="left" vertical="center" indent="1"/>
    </xf>
    <xf numFmtId="0" fontId="0" fillId="0" borderId="0" xfId="0" applyAlignment="1">
      <alignment horizontal="center"/>
    </xf>
    <xf numFmtId="0" fontId="3" fillId="0" borderId="0" xfId="0" applyFont="1" applyAlignment="1">
      <alignment horizontal="center"/>
    </xf>
    <xf numFmtId="0" fontId="25" fillId="2" borderId="0" xfId="0" applyFont="1" applyFill="1" applyAlignment="1">
      <alignment horizontal="center" vertical="center"/>
    </xf>
    <xf numFmtId="0" fontId="25" fillId="0" borderId="0" xfId="0" applyFont="1" applyAlignment="1">
      <alignment horizontal="center" vertical="center"/>
    </xf>
    <xf numFmtId="0" fontId="2" fillId="3" borderId="0" xfId="0" applyFont="1" applyFill="1" applyAlignment="1">
      <alignment horizontal="center" vertical="center" wrapText="1"/>
    </xf>
    <xf numFmtId="0" fontId="18" fillId="3" borderId="0" xfId="0" applyFont="1" applyFill="1" applyAlignment="1">
      <alignment horizontal="center" vertical="center" wrapText="1"/>
    </xf>
    <xf numFmtId="0" fontId="11" fillId="0" borderId="0" xfId="0" applyFont="1" applyAlignment="1">
      <alignment horizontal="center" vertical="center"/>
    </xf>
    <xf numFmtId="0" fontId="8" fillId="0" borderId="0" xfId="0" applyFont="1" applyAlignment="1">
      <alignment horizontal="center"/>
    </xf>
    <xf numFmtId="0" fontId="6" fillId="0" borderId="0" xfId="0" applyFont="1" applyAlignment="1">
      <alignment horizontal="center" vertical="center" wrapText="1"/>
    </xf>
    <xf numFmtId="0" fontId="11" fillId="0" borderId="0" xfId="0" applyFont="1" applyAlignment="1">
      <alignment horizontal="center" vertical="center" wrapText="1"/>
    </xf>
    <xf numFmtId="0" fontId="16" fillId="0" borderId="0" xfId="1" applyAlignment="1">
      <alignment horizontal="center" vertical="center" wrapText="1"/>
    </xf>
    <xf numFmtId="0" fontId="6" fillId="0" borderId="0" xfId="0" applyFont="1" applyAlignment="1">
      <alignment horizontal="center" vertical="center"/>
    </xf>
    <xf numFmtId="0" fontId="1" fillId="0" borderId="0" xfId="0" applyFont="1" applyAlignment="1">
      <alignment horizontal="center" vertical="center"/>
    </xf>
    <xf numFmtId="0" fontId="22" fillId="0" borderId="0" xfId="0" applyFont="1" applyAlignment="1">
      <alignment horizontal="center" vertical="center" wrapText="1"/>
    </xf>
    <xf numFmtId="0" fontId="2" fillId="0" borderId="0" xfId="0" applyFont="1" applyAlignment="1">
      <alignment horizontal="center"/>
    </xf>
    <xf numFmtId="0" fontId="1" fillId="0" borderId="0" xfId="0" applyFont="1" applyAlignment="1">
      <alignment horizontal="center" vertical="center" wrapText="1"/>
    </xf>
    <xf numFmtId="0" fontId="34" fillId="6" borderId="0" xfId="0" applyFont="1" applyFill="1" applyAlignment="1" applyProtection="1">
      <alignment horizontal="left" vertical="top" wrapText="1"/>
      <protection locked="0"/>
    </xf>
    <xf numFmtId="0" fontId="0" fillId="0" borderId="0" xfId="0" applyAlignment="1">
      <alignment vertical="top"/>
    </xf>
    <xf numFmtId="0" fontId="0" fillId="0" borderId="0" xfId="0" applyAlignment="1">
      <alignment vertical="top" wrapText="1"/>
    </xf>
    <xf numFmtId="0" fontId="23" fillId="0" borderId="0" xfId="0" applyFont="1" applyAlignment="1">
      <alignment vertical="top" wrapText="1"/>
    </xf>
    <xf numFmtId="0" fontId="35" fillId="0" borderId="0" xfId="0" applyFont="1"/>
    <xf numFmtId="0" fontId="0" fillId="0" borderId="0" xfId="0" applyAlignment="1">
      <alignment horizontal="left" vertical="top" wrapText="1"/>
    </xf>
    <xf numFmtId="0" fontId="0" fillId="0" borderId="4" xfId="0" applyBorder="1" applyAlignment="1">
      <alignment vertical="top"/>
    </xf>
    <xf numFmtId="0" fontId="0" fillId="0" borderId="1" xfId="0" applyBorder="1" applyAlignment="1">
      <alignment horizontal="left" vertical="top" wrapText="1"/>
    </xf>
    <xf numFmtId="0" fontId="0" fillId="0" borderId="1" xfId="0" applyBorder="1" applyAlignment="1">
      <alignment vertical="top" wrapText="1"/>
    </xf>
    <xf numFmtId="0" fontId="23" fillId="0" borderId="1" xfId="0" applyFont="1" applyBorder="1" applyAlignment="1">
      <alignment vertical="top" wrapText="1"/>
    </xf>
    <xf numFmtId="0" fontId="36" fillId="3" borderId="0" xfId="0" applyFont="1" applyFill="1" applyAlignment="1">
      <alignment horizontal="left" vertical="center" wrapText="1"/>
    </xf>
    <xf numFmtId="0" fontId="16" fillId="0" borderId="0" xfId="1" applyAlignment="1">
      <alignment vertical="top" wrapText="1"/>
    </xf>
    <xf numFmtId="0" fontId="0" fillId="0" borderId="1" xfId="0" applyBorder="1" applyAlignment="1" applyProtection="1">
      <alignment vertical="top" wrapText="1"/>
      <protection locked="0"/>
    </xf>
    <xf numFmtId="0" fontId="16" fillId="0" borderId="0" xfId="1" applyAlignment="1" applyProtection="1">
      <alignment vertical="center" wrapText="1"/>
      <protection locked="0"/>
    </xf>
    <xf numFmtId="0" fontId="16" fillId="0" borderId="0" xfId="1" applyAlignment="1" applyProtection="1">
      <alignment horizontal="left" vertical="center" wrapText="1" indent="4"/>
      <protection locked="0"/>
    </xf>
    <xf numFmtId="0" fontId="16" fillId="0" borderId="0" xfId="1" applyAlignment="1" applyProtection="1">
      <alignment horizontal="left" indent="4"/>
      <protection locked="0"/>
    </xf>
    <xf numFmtId="0" fontId="16" fillId="0" borderId="0" xfId="1" applyAlignment="1" applyProtection="1">
      <alignment horizontal="left" vertical="center" indent="4"/>
      <protection locked="0"/>
    </xf>
    <xf numFmtId="14" fontId="0" fillId="5" borderId="0" xfId="0" applyNumberFormat="1" applyFill="1" applyAlignment="1" applyProtection="1">
      <alignment horizontal="center" vertical="center" wrapText="1"/>
      <protection locked="0"/>
    </xf>
    <xf numFmtId="0" fontId="0" fillId="0" borderId="0" xfId="0" applyAlignment="1">
      <alignment horizontal="lef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wrapText="1"/>
    </xf>
    <xf numFmtId="0" fontId="2" fillId="2" borderId="3" xfId="0" applyFont="1" applyFill="1" applyBorder="1" applyAlignment="1" applyProtection="1">
      <alignment horizontal="left" vertical="center" wrapText="1"/>
      <protection locked="0"/>
    </xf>
    <xf numFmtId="0" fontId="4" fillId="2" borderId="0" xfId="0" applyFont="1" applyFill="1" applyAlignment="1">
      <alignment horizontal="left" vertical="center" wrapText="1"/>
    </xf>
    <xf numFmtId="0" fontId="16" fillId="0" borderId="1" xfId="1" applyBorder="1" applyAlignment="1" applyProtection="1">
      <alignment vertical="top" wrapText="1"/>
      <protection locked="0"/>
    </xf>
    <xf numFmtId="0" fontId="6" fillId="6" borderId="0" xfId="0" applyFont="1" applyFill="1" applyAlignment="1">
      <alignment horizontal="left" vertical="center" wrapText="1" indent="4"/>
    </xf>
    <xf numFmtId="0" fontId="27" fillId="0" borderId="0" xfId="0" applyFont="1" applyAlignment="1">
      <alignment horizontal="center" vertical="center"/>
    </xf>
    <xf numFmtId="0" fontId="0" fillId="3" borderId="0" xfId="0" applyFill="1"/>
    <xf numFmtId="0" fontId="0" fillId="0" borderId="0" xfId="0" applyAlignment="1">
      <alignment vertical="center"/>
    </xf>
    <xf numFmtId="0" fontId="0" fillId="5" borderId="0" xfId="0" applyFill="1" applyAlignment="1" applyProtection="1">
      <alignment horizontal="left" vertical="center" wrapText="1"/>
      <protection locked="0"/>
    </xf>
    <xf numFmtId="0" fontId="0" fillId="6" borderId="0" xfId="0" applyFill="1" applyAlignment="1" applyProtection="1">
      <alignment horizontal="center" vertical="center" wrapText="1"/>
      <protection locked="0"/>
    </xf>
    <xf numFmtId="0" fontId="0" fillId="6" borderId="0" xfId="0" applyFill="1" applyAlignment="1" applyProtection="1">
      <alignment horizontal="left" vertical="center" wrapText="1"/>
      <protection locked="0"/>
    </xf>
    <xf numFmtId="0" fontId="0" fillId="5" borderId="0" xfId="0" applyFill="1"/>
    <xf numFmtId="0" fontId="0" fillId="6" borderId="0" xfId="0" applyFill="1" applyAlignment="1" applyProtection="1">
      <alignment horizontal="left" vertical="top" wrapText="1"/>
      <protection locked="0"/>
    </xf>
    <xf numFmtId="0" fontId="0" fillId="5" borderId="0" xfId="0" applyFill="1" applyAlignment="1" applyProtection="1">
      <alignment horizontal="left" vertical="top" wrapText="1"/>
      <protection locked="0"/>
    </xf>
    <xf numFmtId="0" fontId="0" fillId="0" borderId="0" xfId="0" applyAlignment="1">
      <alignment horizontal="center" wrapText="1"/>
    </xf>
    <xf numFmtId="0" fontId="39" fillId="0" borderId="0" xfId="0" applyFont="1" applyAlignment="1">
      <alignment horizontal="center" vertical="center"/>
    </xf>
    <xf numFmtId="0" fontId="16" fillId="0" borderId="0" xfId="1" applyAlignment="1" applyProtection="1">
      <alignment horizontal="left" vertical="center" wrapText="1"/>
      <protection locked="0"/>
    </xf>
    <xf numFmtId="0" fontId="16" fillId="0" borderId="0" xfId="1"/>
    <xf numFmtId="0" fontId="40" fillId="0" borderId="0" xfId="0" applyFont="1" applyAlignment="1">
      <alignment horizontal="right"/>
    </xf>
    <xf numFmtId="0" fontId="16" fillId="0" borderId="0" xfId="1" applyAlignment="1">
      <alignment vertical="center"/>
    </xf>
    <xf numFmtId="0" fontId="38" fillId="0" borderId="0" xfId="0" applyFont="1" applyAlignment="1">
      <alignment vertical="center"/>
    </xf>
    <xf numFmtId="0" fontId="23" fillId="0" borderId="0" xfId="0" applyFont="1" applyAlignment="1">
      <alignment horizontal="center"/>
    </xf>
    <xf numFmtId="0" fontId="2" fillId="2" borderId="0" xfId="0" applyFont="1" applyFill="1" applyAlignment="1">
      <alignment horizontal="left" vertical="center"/>
    </xf>
    <xf numFmtId="164" fontId="3" fillId="2" borderId="0" xfId="0" applyNumberFormat="1" applyFont="1" applyFill="1" applyAlignment="1">
      <alignment horizontal="center" vertical="center"/>
    </xf>
    <xf numFmtId="0" fontId="4" fillId="2" borderId="0" xfId="0" applyFont="1" applyFill="1" applyAlignment="1">
      <alignment horizontal="center" vertical="center" wrapText="1"/>
    </xf>
    <xf numFmtId="0" fontId="21" fillId="8" borderId="0" xfId="0" applyFont="1" applyFill="1" applyAlignment="1">
      <alignment horizontal="center" vertical="center"/>
    </xf>
    <xf numFmtId="0" fontId="0" fillId="4" borderId="0" xfId="0" applyFill="1" applyAlignment="1" applyProtection="1">
      <alignment horizontal="center" vertical="top" wrapText="1"/>
      <protection locked="0"/>
    </xf>
    <xf numFmtId="0" fontId="23" fillId="4" borderId="0" xfId="0" applyFont="1" applyFill="1" applyAlignment="1" applyProtection="1">
      <alignment horizontal="center" vertical="top" wrapText="1"/>
      <protection locked="0"/>
    </xf>
    <xf numFmtId="0" fontId="5" fillId="4" borderId="0" xfId="0" applyFont="1" applyFill="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0" fillId="3" borderId="0" xfId="0" applyFill="1" applyAlignment="1">
      <alignment horizontal="center"/>
    </xf>
    <xf numFmtId="164" fontId="3" fillId="2" borderId="0" xfId="0" applyNumberFormat="1" applyFont="1" applyFill="1" applyAlignment="1">
      <alignment horizontal="center" vertical="center" wrapText="1"/>
    </xf>
    <xf numFmtId="0" fontId="39" fillId="8" borderId="0" xfId="0" applyFont="1" applyFill="1" applyAlignment="1">
      <alignment horizontal="center" vertical="center"/>
    </xf>
    <xf numFmtId="0" fontId="4" fillId="2" borderId="0" xfId="0" applyFont="1" applyFill="1" applyAlignment="1">
      <alignment horizontal="left" vertical="center" wrapText="1"/>
    </xf>
    <xf numFmtId="0" fontId="39" fillId="2" borderId="0" xfId="0" applyFont="1" applyFill="1" applyAlignment="1">
      <alignment horizontal="center" vertical="center"/>
    </xf>
    <xf numFmtId="0" fontId="7" fillId="7" borderId="0" xfId="0" applyFont="1" applyFill="1" applyAlignment="1">
      <alignment horizontal="left"/>
    </xf>
    <xf numFmtId="14" fontId="7" fillId="7" borderId="0" xfId="0" applyNumberFormat="1" applyFont="1" applyFill="1" applyAlignment="1">
      <alignment horizontal="left"/>
    </xf>
  </cellXfs>
  <cellStyles count="2">
    <cellStyle name="Hyperlink" xfId="1" builtinId="8"/>
    <cellStyle name="Normal" xfId="0" builtinId="0"/>
  </cellStyles>
  <dxfs count="278">
    <dxf>
      <font>
        <color rgb="FFA7D6E3"/>
      </font>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A7D6E3"/>
      </font>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A7D6E3"/>
      </font>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A7D6E3"/>
      </font>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A7D6E3"/>
      </font>
    </dxf>
    <dxf>
      <font>
        <color rgb="FF4BACC6"/>
      </font>
    </dxf>
    <dxf>
      <font>
        <color rgb="FF4BACC6"/>
      </font>
    </dxf>
    <dxf>
      <font>
        <color rgb="FF4BACC6"/>
      </font>
    </dxf>
    <dxf>
      <font>
        <color rgb="FF4BACC6"/>
      </font>
    </dxf>
    <dxf>
      <font>
        <color rgb="FF025B6E"/>
      </font>
    </dxf>
    <dxf>
      <font>
        <color rgb="FF025B6E"/>
      </font>
    </dxf>
    <dxf>
      <font>
        <color rgb="FF025B6E"/>
      </font>
    </dxf>
    <dxf>
      <font>
        <color rgb="FF025B6E"/>
      </font>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2"/>
      </font>
      <fill>
        <patternFill>
          <bgColor theme="2"/>
        </patternFill>
      </fill>
    </dxf>
    <dxf>
      <font>
        <color theme="2"/>
      </font>
      <fill>
        <patternFill>
          <bgColor theme="2"/>
        </patternFill>
      </fill>
    </dxf>
    <dxf>
      <font>
        <color rgb="FF025B6E"/>
      </font>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25B6E"/>
      </font>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25B6E"/>
      </font>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25B6E"/>
      </font>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25B6E"/>
      </font>
    </dxf>
    <dxf>
      <font>
        <color rgb="FF025B6E"/>
      </font>
    </dxf>
    <dxf>
      <font>
        <color rgb="FF025B6E"/>
      </font>
    </dxf>
    <dxf>
      <font>
        <color rgb="FF025B6E"/>
      </font>
    </dxf>
    <dxf>
      <font>
        <color theme="0" tint="-9.9948118533890809E-2"/>
      </font>
      <fill>
        <patternFill>
          <bgColor theme="0" tint="-9.9948118533890809E-2"/>
        </patternFill>
      </fill>
    </dxf>
    <dxf>
      <fill>
        <patternFill>
          <bgColor theme="2"/>
        </patternFill>
      </fill>
    </dxf>
    <dxf>
      <fill>
        <patternFill>
          <bgColor theme="2"/>
        </patternFill>
      </fill>
    </dxf>
    <dxf>
      <fill>
        <patternFill>
          <bgColor rgb="FFA7D6E3"/>
        </patternFill>
      </fill>
    </dxf>
    <dxf>
      <fill>
        <patternFill>
          <bgColor theme="2"/>
        </patternFill>
      </fill>
    </dxf>
    <dxf>
      <fill>
        <patternFill>
          <bgColor rgb="FFA7D6E3"/>
        </patternFill>
      </fill>
    </dxf>
    <dxf>
      <fill>
        <patternFill>
          <bgColor theme="2"/>
        </patternFill>
      </fill>
    </dxf>
    <dxf>
      <fill>
        <patternFill>
          <bgColor rgb="FFA7D6E3"/>
        </patternFill>
      </fill>
    </dxf>
    <dxf>
      <fill>
        <patternFill>
          <bgColor theme="2"/>
        </patternFill>
      </fill>
    </dxf>
    <dxf>
      <fill>
        <patternFill>
          <bgColor rgb="FFA7D6E3"/>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4BACC6"/>
      </font>
      <fill>
        <patternFill>
          <bgColor theme="8"/>
        </patternFill>
      </fill>
    </dxf>
    <dxf>
      <font>
        <color rgb="FF4BACC6"/>
      </font>
      <fill>
        <patternFill>
          <bgColor theme="8"/>
        </patternFill>
      </fill>
    </dxf>
    <dxf>
      <font>
        <color rgb="FF4BACC6"/>
      </font>
      <fill>
        <patternFill>
          <bgColor theme="8"/>
        </patternFill>
      </fill>
    </dxf>
    <dxf>
      <font>
        <color rgb="FF4BACC6"/>
      </font>
      <fill>
        <patternFill>
          <bgColor theme="8"/>
        </patternFill>
      </fill>
    </dxf>
    <dxf>
      <font>
        <color theme="0" tint="-9.9948118533890809E-2"/>
      </font>
      <fill>
        <patternFill>
          <bgColor theme="0" tint="-9.9948118533890809E-2"/>
        </patternFill>
      </fill>
    </dxf>
    <dxf>
      <font>
        <color theme="0" tint="-9.9948118533890809E-2"/>
      </font>
      <fill>
        <patternFill>
          <bgColor theme="0" tint="-9.9948118533890809E-2"/>
        </patternFill>
      </fill>
    </dxf>
    <dxf>
      <font>
        <color rgb="FF4BACC6"/>
      </font>
      <fill>
        <patternFill>
          <bgColor theme="8"/>
        </patternFill>
      </fill>
    </dxf>
    <dxf>
      <font>
        <color rgb="FF4BACC6"/>
      </font>
      <fill>
        <patternFill>
          <bgColor theme="8"/>
        </patternFill>
      </fill>
    </dxf>
    <dxf>
      <font>
        <color rgb="FF4BACC6"/>
      </font>
      <fill>
        <patternFill>
          <bgColor theme="8"/>
        </patternFill>
      </fill>
    </dxf>
    <dxf>
      <font>
        <color rgb="FF4BACC6"/>
      </font>
      <fill>
        <patternFill>
          <bgColor theme="8"/>
        </patternFill>
      </fill>
    </dxf>
    <dxf>
      <font>
        <color rgb="FF025B6E"/>
      </font>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2"/>
        </patternFill>
      </fill>
    </dxf>
    <dxf>
      <fill>
        <patternFill>
          <bgColor rgb="FFA7D6E3"/>
        </patternFill>
      </fill>
    </dxf>
    <dxf>
      <fill>
        <patternFill>
          <bgColor rgb="FFA7D6E3"/>
        </patternFill>
      </fill>
    </dxf>
    <dxf>
      <fill>
        <patternFill>
          <bgColor theme="2"/>
        </patternFill>
      </fill>
    </dxf>
    <dxf>
      <fill>
        <patternFill>
          <bgColor rgb="FFA7D6E3"/>
        </patternFill>
      </fill>
    </dxf>
    <dxf>
      <fill>
        <patternFill>
          <bgColor rgb="FFA7D6E3"/>
        </patternFill>
      </fill>
    </dxf>
    <dxf>
      <fill>
        <patternFill>
          <bgColor theme="2"/>
        </patternFill>
      </fill>
    </dxf>
    <dxf>
      <fill>
        <patternFill>
          <bgColor theme="2"/>
        </patternFill>
      </fill>
    </dxf>
    <dxf>
      <fill>
        <patternFill>
          <bgColor rgb="FFA7D6E3"/>
        </patternFill>
      </fill>
    </dxf>
    <dxf>
      <fill>
        <patternFill>
          <bgColor theme="2"/>
        </patternFill>
      </fill>
    </dxf>
    <dxf>
      <fill>
        <patternFill>
          <bgColor rgb="FFA7D6E3"/>
        </patternFill>
      </fill>
    </dxf>
    <dxf>
      <fill>
        <patternFill>
          <bgColor rgb="FFA7D6E3"/>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4BACC6"/>
      </font>
      <fill>
        <patternFill>
          <bgColor theme="8"/>
        </patternFill>
      </fill>
    </dxf>
    <dxf>
      <font>
        <color rgb="FF4BACC6"/>
      </font>
      <fill>
        <patternFill>
          <bgColor theme="8"/>
        </patternFill>
      </fill>
    </dxf>
    <dxf>
      <font>
        <color rgb="FF4BACC6"/>
      </font>
      <fill>
        <patternFill>
          <bgColor theme="8"/>
        </patternFill>
      </fill>
    </dxf>
    <dxf>
      <font>
        <color rgb="FF025B6E"/>
      </font>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A7D6E3"/>
        </patternFill>
      </fill>
    </dxf>
    <dxf>
      <font>
        <color theme="0" tint="-9.9948118533890809E-2"/>
      </font>
      <fill>
        <patternFill>
          <bgColor theme="0" tint="-9.9948118533890809E-2"/>
        </patternFill>
      </fill>
    </dxf>
    <dxf>
      <font>
        <color theme="0" tint="-9.9948118533890809E-2"/>
      </font>
      <fill>
        <patternFill>
          <bgColor theme="0" tint="-9.9948118533890809E-2"/>
        </patternFill>
      </fill>
    </dxf>
    <dxf>
      <fill>
        <patternFill>
          <bgColor theme="2"/>
        </patternFill>
      </fill>
    </dxf>
    <dxf>
      <fill>
        <patternFill>
          <bgColor rgb="FFA7D6E3"/>
        </patternFill>
      </fill>
    </dxf>
    <dxf>
      <fill>
        <patternFill>
          <bgColor theme="2"/>
        </patternFill>
      </fill>
    </dxf>
    <dxf>
      <fill>
        <patternFill>
          <bgColor rgb="FFA7D6E3"/>
        </patternFill>
      </fill>
    </dxf>
    <dxf>
      <fill>
        <patternFill>
          <bgColor theme="2"/>
        </patternFill>
      </fill>
    </dxf>
    <dxf>
      <fill>
        <patternFill>
          <bgColor rgb="FFA7D6E3"/>
        </patternFill>
      </fill>
    </dxf>
    <dxf>
      <fill>
        <patternFill>
          <bgColor theme="2"/>
        </patternFill>
      </fill>
    </dxf>
    <dxf>
      <fill>
        <patternFill>
          <bgColor rgb="FFA7D6E3"/>
        </patternFill>
      </fill>
    </dxf>
    <dxf>
      <font>
        <color theme="0" tint="-9.9948118533890809E-2"/>
      </font>
      <fill>
        <patternFill>
          <bgColor theme="0" tint="-9.9948118533890809E-2"/>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4BACC6"/>
      </font>
      <fill>
        <patternFill>
          <bgColor theme="8"/>
        </patternFill>
      </fill>
    </dxf>
    <dxf>
      <font>
        <color rgb="FF4BACC6"/>
      </font>
      <fill>
        <patternFill>
          <bgColor theme="8"/>
        </patternFill>
      </fill>
    </dxf>
    <dxf>
      <font>
        <color rgb="FF4BACC6"/>
      </font>
      <fill>
        <patternFill>
          <bgColor theme="8"/>
        </patternFill>
      </fill>
    </dxf>
    <dxf>
      <font>
        <color rgb="FF4BACC6"/>
      </font>
      <fill>
        <patternFill>
          <bgColor theme="8"/>
        </patternFill>
      </fill>
    </dxf>
    <dxf>
      <font>
        <color theme="0" tint="-9.9948118533890809E-2"/>
      </font>
      <fill>
        <patternFill>
          <bgColor theme="0" tint="-9.9948118533890809E-2"/>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25B6E"/>
      </font>
    </dxf>
    <dxf>
      <font>
        <color theme="0" tint="-9.9948118533890809E-2"/>
      </font>
      <fill>
        <patternFill>
          <bgColor theme="0" tint="-9.9948118533890809E-2"/>
        </patternFill>
      </fill>
    </dxf>
    <dxf>
      <font>
        <color theme="0" tint="-9.9948118533890809E-2"/>
      </font>
      <fill>
        <patternFill>
          <bgColor theme="0" tint="-9.9948118533890809E-2"/>
        </patternFill>
      </fill>
    </dxf>
    <dxf>
      <font>
        <color theme="0" tint="-9.9948118533890809E-2"/>
      </font>
      <fill>
        <patternFill>
          <bgColor theme="0" tint="-9.9948118533890809E-2"/>
        </patternFill>
      </fill>
    </dxf>
    <dxf>
      <fill>
        <patternFill>
          <bgColor theme="2"/>
        </patternFill>
      </fill>
    </dxf>
    <dxf>
      <fill>
        <patternFill>
          <bgColor rgb="FFA7D6E3"/>
        </patternFill>
      </fill>
    </dxf>
    <dxf>
      <fill>
        <patternFill>
          <bgColor rgb="FFA7D6E3"/>
        </patternFill>
      </fill>
    </dxf>
    <dxf>
      <fill>
        <patternFill>
          <bgColor theme="2"/>
        </patternFill>
      </fill>
    </dxf>
    <dxf>
      <fill>
        <patternFill>
          <bgColor theme="2"/>
        </patternFill>
      </fill>
    </dxf>
    <dxf>
      <fill>
        <patternFill>
          <bgColor theme="2"/>
        </patternFill>
      </fill>
    </dxf>
    <dxf>
      <fill>
        <patternFill>
          <bgColor rgb="FFA7D6E3"/>
        </patternFill>
      </fill>
    </dxf>
    <dxf>
      <fill>
        <patternFill>
          <bgColor theme="2"/>
        </patternFill>
      </fill>
    </dxf>
    <dxf>
      <fill>
        <patternFill>
          <bgColor rgb="FFA7D6E3"/>
        </patternFill>
      </fill>
    </dxf>
    <dxf>
      <fill>
        <patternFill>
          <bgColor theme="2"/>
        </patternFill>
      </fill>
    </dxf>
    <dxf>
      <fill>
        <patternFill>
          <bgColor rgb="FFA7D6E3"/>
        </patternFill>
      </fill>
    </dxf>
    <dxf>
      <fill>
        <patternFill>
          <bgColor theme="2"/>
        </patternFill>
      </fill>
    </dxf>
    <dxf>
      <fill>
        <patternFill>
          <bgColor theme="2"/>
        </patternFill>
      </fill>
    </dxf>
    <dxf>
      <fill>
        <patternFill>
          <bgColor rgb="FFA7D6E3"/>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4BACC6"/>
      </font>
      <fill>
        <patternFill>
          <bgColor theme="8"/>
        </patternFill>
      </fill>
    </dxf>
    <dxf>
      <font>
        <color rgb="FF4BACC6"/>
      </font>
      <fill>
        <patternFill>
          <bgColor theme="8"/>
        </patternFill>
      </fill>
    </dxf>
    <dxf>
      <font>
        <color rgb="FF4BACC6"/>
      </font>
      <fill>
        <patternFill>
          <bgColor theme="8"/>
        </patternFill>
      </fill>
    </dxf>
    <dxf>
      <font>
        <color theme="0" tint="-9.9948118533890809E-2"/>
      </font>
      <fill>
        <patternFill>
          <bgColor theme="0" tint="-9.9948118533890809E-2"/>
        </patternFill>
      </fill>
    </dxf>
    <dxf>
      <font>
        <color theme="0" tint="-9.9948118533890809E-2"/>
      </font>
      <fill>
        <patternFill>
          <bgColor theme="0" tint="-9.9948118533890809E-2"/>
        </patternFill>
      </fill>
    </dxf>
    <dxf>
      <font>
        <color theme="0" tint="-9.9948118533890809E-2"/>
      </font>
      <fill>
        <patternFill>
          <bgColor theme="0" tint="-9.9948118533890809E-2"/>
        </patternFill>
      </fill>
    </dxf>
    <dxf>
      <font>
        <color rgb="FF4BACC6"/>
      </font>
      <fill>
        <patternFill>
          <bgColor theme="8"/>
        </patternFill>
      </fill>
    </dxf>
    <dxf>
      <font>
        <color rgb="FF025B6E"/>
      </font>
    </dxf>
    <dxf>
      <font>
        <color theme="0" tint="-9.9948118533890809E-2"/>
      </font>
      <fill>
        <patternFill>
          <bgColor theme="0" tint="-9.9948118533890809E-2"/>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A7D6E3"/>
        </patternFill>
      </fill>
    </dxf>
    <dxf>
      <fill>
        <patternFill>
          <bgColor rgb="FFA7D6E3"/>
        </patternFill>
      </fill>
    </dxf>
    <dxf>
      <fill>
        <patternFill>
          <bgColor rgb="FFA7D6E3"/>
        </patternFill>
      </fill>
    </dxf>
    <dxf>
      <fill>
        <patternFill>
          <bgColor rgb="FFA7D6E3"/>
        </patternFill>
      </fill>
    </dxf>
    <dxf>
      <fill>
        <patternFill>
          <bgColor rgb="FFA7D6E3"/>
        </patternFill>
      </fill>
    </dxf>
    <dxf>
      <fill>
        <patternFill>
          <bgColor rgb="FFA7D6E3"/>
        </patternFill>
      </fill>
    </dxf>
    <dxf>
      <fill>
        <patternFill>
          <bgColor rgb="FFA7D6E3"/>
        </patternFill>
      </fill>
    </dxf>
    <dxf>
      <fill>
        <patternFill>
          <bgColor rgb="FFA7D6E3"/>
        </patternFill>
      </fill>
    </dxf>
    <dxf>
      <fill>
        <patternFill>
          <bgColor rgb="FFA7D6E3"/>
        </patternFill>
      </fill>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strike val="0"/>
        <outline val="0"/>
        <shadow val="0"/>
        <u val="none"/>
        <vertAlign val="baseline"/>
        <sz val="12"/>
        <color theme="0"/>
        <name val="Arial"/>
        <family val="2"/>
        <scheme val="minor"/>
      </font>
      <fill>
        <patternFill patternType="solid">
          <fgColor indexed="64"/>
          <bgColor rgb="FF025B6E"/>
        </patternFill>
      </fill>
      <alignment horizontal="left" vertical="center" textRotation="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FFFF"/>
      <color rgb="FF025B6E"/>
      <color rgb="FFA7D6E3"/>
      <color rgb="FF037A94"/>
      <color rgb="FF4BACC6"/>
      <color rgb="FFFFFFCC"/>
      <color rgb="FF9C00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4.jpeg"/><Relationship Id="rId4"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absolute">
    <xdr:from>
      <xdr:col>0</xdr:col>
      <xdr:colOff>5133975</xdr:colOff>
      <xdr:row>0</xdr:row>
      <xdr:rowOff>161925</xdr:rowOff>
    </xdr:from>
    <xdr:to>
      <xdr:col>1</xdr:col>
      <xdr:colOff>13335</xdr:colOff>
      <xdr:row>2</xdr:row>
      <xdr:rowOff>9677</xdr:rowOff>
    </xdr:to>
    <xdr:pic>
      <xdr:nvPicPr>
        <xdr:cNvPr id="5" name="Bilde 4">
          <a:extLst>
            <a:ext uri="{FF2B5EF4-FFF2-40B4-BE49-F238E27FC236}">
              <a16:creationId xmlns:a16="http://schemas.microsoft.com/office/drawing/2014/main" id="{54E0E20E-A3CF-485C-A632-1717D312FE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33975" y="161925"/>
          <a:ext cx="2423160" cy="3621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1752225</xdr:colOff>
      <xdr:row>0</xdr:row>
      <xdr:rowOff>162000</xdr:rowOff>
    </xdr:from>
    <xdr:to>
      <xdr:col>2</xdr:col>
      <xdr:colOff>0</xdr:colOff>
      <xdr:row>2</xdr:row>
      <xdr:rowOff>9752</xdr:rowOff>
    </xdr:to>
    <xdr:pic>
      <xdr:nvPicPr>
        <xdr:cNvPr id="12" name="Bilde 11">
          <a:extLst>
            <a:ext uri="{FF2B5EF4-FFF2-40B4-BE49-F238E27FC236}">
              <a16:creationId xmlns:a16="http://schemas.microsoft.com/office/drawing/2014/main" id="{F33B8929-C355-4CC2-A125-0EB069FEE5F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133600" y="162000"/>
          <a:ext cx="2423160" cy="36210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1489075</xdr:colOff>
      <xdr:row>3</xdr:row>
      <xdr:rowOff>6350</xdr:rowOff>
    </xdr:from>
    <xdr:to>
      <xdr:col>9</xdr:col>
      <xdr:colOff>1853</xdr:colOff>
      <xdr:row>4</xdr:row>
      <xdr:rowOff>380427</xdr:rowOff>
    </xdr:to>
    <xdr:pic>
      <xdr:nvPicPr>
        <xdr:cNvPr id="3" name="Bilde 2">
          <a:extLst>
            <a:ext uri="{FF2B5EF4-FFF2-40B4-BE49-F238E27FC236}">
              <a16:creationId xmlns:a16="http://schemas.microsoft.com/office/drawing/2014/main" id="{1F61DE79-6BE8-4AA4-ADB1-5DC5C07B1C1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46" t="8" r="-146" b="-8"/>
        <a:stretch/>
      </xdr:blipFill>
      <xdr:spPr>
        <a:xfrm>
          <a:off x="14633575" y="701675"/>
          <a:ext cx="1227404" cy="94557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1487487</xdr:colOff>
      <xdr:row>3</xdr:row>
      <xdr:rowOff>9600</xdr:rowOff>
    </xdr:from>
    <xdr:to>
      <xdr:col>9</xdr:col>
      <xdr:colOff>2541</xdr:colOff>
      <xdr:row>4</xdr:row>
      <xdr:rowOff>380502</xdr:rowOff>
    </xdr:to>
    <xdr:pic>
      <xdr:nvPicPr>
        <xdr:cNvPr id="4" name="Bilde 3">
          <a:extLst>
            <a:ext uri="{FF2B5EF4-FFF2-40B4-BE49-F238E27FC236}">
              <a16:creationId xmlns:a16="http://schemas.microsoft.com/office/drawing/2014/main" id="{D29D3679-DD9C-42D1-A71A-491880A1E0F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4631987" y="704925"/>
          <a:ext cx="1229679" cy="94240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1482725</xdr:colOff>
      <xdr:row>3</xdr:row>
      <xdr:rowOff>8012</xdr:rowOff>
    </xdr:from>
    <xdr:to>
      <xdr:col>9</xdr:col>
      <xdr:colOff>90</xdr:colOff>
      <xdr:row>4</xdr:row>
      <xdr:rowOff>378914</xdr:rowOff>
    </xdr:to>
    <xdr:pic>
      <xdr:nvPicPr>
        <xdr:cNvPr id="3" name="Bilde 2">
          <a:extLst>
            <a:ext uri="{FF2B5EF4-FFF2-40B4-BE49-F238E27FC236}">
              <a16:creationId xmlns:a16="http://schemas.microsoft.com/office/drawing/2014/main" id="{2AEAA11E-7E30-47B5-97FB-F47E6808EEA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3" r="-73"/>
        <a:stretch/>
      </xdr:blipFill>
      <xdr:spPr>
        <a:xfrm>
          <a:off x="14627225" y="703337"/>
          <a:ext cx="1227404" cy="94240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1485900</xdr:colOff>
      <xdr:row>3</xdr:row>
      <xdr:rowOff>6425</xdr:rowOff>
    </xdr:from>
    <xdr:to>
      <xdr:col>9</xdr:col>
      <xdr:colOff>1854</xdr:colOff>
      <xdr:row>4</xdr:row>
      <xdr:rowOff>380502</xdr:rowOff>
    </xdr:to>
    <xdr:pic>
      <xdr:nvPicPr>
        <xdr:cNvPr id="3" name="Bilde 2">
          <a:extLst>
            <a:ext uri="{FF2B5EF4-FFF2-40B4-BE49-F238E27FC236}">
              <a16:creationId xmlns:a16="http://schemas.microsoft.com/office/drawing/2014/main" id="{2FF062D5-6AD2-45A0-A69E-ED46DD74AA2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4630400" y="701750"/>
          <a:ext cx="1227405" cy="94557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absolute">
    <xdr:from>
      <xdr:col>5</xdr:col>
      <xdr:colOff>114300</xdr:colOff>
      <xdr:row>0</xdr:row>
      <xdr:rowOff>162000</xdr:rowOff>
    </xdr:from>
    <xdr:to>
      <xdr:col>8</xdr:col>
      <xdr:colOff>22860</xdr:colOff>
      <xdr:row>2</xdr:row>
      <xdr:rowOff>9752</xdr:rowOff>
    </xdr:to>
    <xdr:pic>
      <xdr:nvPicPr>
        <xdr:cNvPr id="2" name="Bilde 1">
          <a:extLst>
            <a:ext uri="{FF2B5EF4-FFF2-40B4-BE49-F238E27FC236}">
              <a16:creationId xmlns:a16="http://schemas.microsoft.com/office/drawing/2014/main" id="{DE4D23C1-7108-4930-9061-D66393A547B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819775" y="162000"/>
          <a:ext cx="2423160" cy="36210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638175</xdr:colOff>
      <xdr:row>38</xdr:row>
      <xdr:rowOff>180974</xdr:rowOff>
    </xdr:from>
    <xdr:to>
      <xdr:col>13</xdr:col>
      <xdr:colOff>559446</xdr:colOff>
      <xdr:row>55</xdr:row>
      <xdr:rowOff>361950</xdr:rowOff>
    </xdr:to>
    <xdr:pic>
      <xdr:nvPicPr>
        <xdr:cNvPr id="11" name="Bilde 10">
          <a:extLst>
            <a:ext uri="{FF2B5EF4-FFF2-40B4-BE49-F238E27FC236}">
              <a16:creationId xmlns:a16="http://schemas.microsoft.com/office/drawing/2014/main" id="{C0455869-8592-4D89-9730-CDDE047BF685}"/>
            </a:ext>
          </a:extLst>
        </xdr:cNvPr>
        <xdr:cNvPicPr>
          <a:picLocks noChangeAspect="1"/>
        </xdr:cNvPicPr>
      </xdr:nvPicPr>
      <xdr:blipFill rotWithShape="1">
        <a:blip xmlns:r="http://schemas.openxmlformats.org/officeDocument/2006/relationships" r:embed="rId1"/>
        <a:srcRect l="1558" t="39761" r="13051"/>
        <a:stretch/>
      </xdr:blipFill>
      <xdr:spPr>
        <a:xfrm>
          <a:off x="3152775" y="8391524"/>
          <a:ext cx="8303271" cy="3257551"/>
        </a:xfrm>
        <a:prstGeom prst="rect">
          <a:avLst/>
        </a:prstGeom>
        <a:ln w="57150">
          <a:solidFill>
            <a:schemeClr val="accent5">
              <a:lumMod val="75000"/>
            </a:schemeClr>
          </a:solidFill>
        </a:ln>
      </xdr:spPr>
    </xdr:pic>
    <xdr:clientData/>
  </xdr:twoCellAnchor>
  <xdr:twoCellAnchor editAs="oneCell">
    <xdr:from>
      <xdr:col>0</xdr:col>
      <xdr:colOff>85725</xdr:colOff>
      <xdr:row>3</xdr:row>
      <xdr:rowOff>8169</xdr:rowOff>
    </xdr:from>
    <xdr:to>
      <xdr:col>11</xdr:col>
      <xdr:colOff>457200</xdr:colOff>
      <xdr:row>32</xdr:row>
      <xdr:rowOff>87984</xdr:rowOff>
    </xdr:to>
    <xdr:pic>
      <xdr:nvPicPr>
        <xdr:cNvPr id="8" name="Bilde 7">
          <a:extLst>
            <a:ext uri="{FF2B5EF4-FFF2-40B4-BE49-F238E27FC236}">
              <a16:creationId xmlns:a16="http://schemas.microsoft.com/office/drawing/2014/main" id="{B3B41ED9-BA5F-48D6-BD47-5D3472D6D47A}"/>
            </a:ext>
          </a:extLst>
        </xdr:cNvPr>
        <xdr:cNvPicPr>
          <a:picLocks noChangeAspect="1"/>
        </xdr:cNvPicPr>
      </xdr:nvPicPr>
      <xdr:blipFill>
        <a:blip xmlns:r="http://schemas.openxmlformats.org/officeDocument/2006/relationships" r:embed="rId2"/>
        <a:stretch>
          <a:fillRect/>
        </a:stretch>
      </xdr:blipFill>
      <xdr:spPr>
        <a:xfrm>
          <a:off x="85725" y="703494"/>
          <a:ext cx="9591675" cy="5328090"/>
        </a:xfrm>
        <a:prstGeom prst="rect">
          <a:avLst/>
        </a:prstGeom>
        <a:ln w="57150">
          <a:solidFill>
            <a:schemeClr val="accent5">
              <a:lumMod val="75000"/>
            </a:schemeClr>
          </a:solidFill>
        </a:ln>
      </xdr:spPr>
    </xdr:pic>
    <xdr:clientData/>
  </xdr:twoCellAnchor>
  <xdr:twoCellAnchor editAs="oneCell">
    <xdr:from>
      <xdr:col>3</xdr:col>
      <xdr:colOff>726171</xdr:colOff>
      <xdr:row>24</xdr:row>
      <xdr:rowOff>38100</xdr:rowOff>
    </xdr:from>
    <xdr:to>
      <xdr:col>15</xdr:col>
      <xdr:colOff>533400</xdr:colOff>
      <xdr:row>33</xdr:row>
      <xdr:rowOff>193241</xdr:rowOff>
    </xdr:to>
    <xdr:pic>
      <xdr:nvPicPr>
        <xdr:cNvPr id="9" name="Bilde 8">
          <a:extLst>
            <a:ext uri="{FF2B5EF4-FFF2-40B4-BE49-F238E27FC236}">
              <a16:creationId xmlns:a16="http://schemas.microsoft.com/office/drawing/2014/main" id="{7ABCEFAD-6325-4A5C-8BD7-73528C00E46B}"/>
            </a:ext>
          </a:extLst>
        </xdr:cNvPr>
        <xdr:cNvPicPr>
          <a:picLocks noChangeAspect="1"/>
        </xdr:cNvPicPr>
      </xdr:nvPicPr>
      <xdr:blipFill rotWithShape="1">
        <a:blip xmlns:r="http://schemas.openxmlformats.org/officeDocument/2006/relationships" r:embed="rId3"/>
        <a:srcRect l="1654" t="3492" r="2496"/>
        <a:stretch/>
      </xdr:blipFill>
      <xdr:spPr>
        <a:xfrm>
          <a:off x="3240771" y="4533900"/>
          <a:ext cx="9865629" cy="1783916"/>
        </a:xfrm>
        <a:prstGeom prst="rect">
          <a:avLst/>
        </a:prstGeom>
        <a:ln w="57150">
          <a:solidFill>
            <a:schemeClr val="accent5">
              <a:lumMod val="75000"/>
            </a:schemeClr>
          </a:solidFill>
        </a:ln>
      </xdr:spPr>
    </xdr:pic>
    <xdr:clientData/>
  </xdr:twoCellAnchor>
  <xdr:twoCellAnchor editAs="oneCell">
    <xdr:from>
      <xdr:col>0</xdr:col>
      <xdr:colOff>733425</xdr:colOff>
      <xdr:row>59</xdr:row>
      <xdr:rowOff>152400</xdr:rowOff>
    </xdr:from>
    <xdr:to>
      <xdr:col>11</xdr:col>
      <xdr:colOff>114300</xdr:colOff>
      <xdr:row>83</xdr:row>
      <xdr:rowOff>161925</xdr:rowOff>
    </xdr:to>
    <xdr:pic>
      <xdr:nvPicPr>
        <xdr:cNvPr id="24" name="Bilde 23">
          <a:extLst>
            <a:ext uri="{FF2B5EF4-FFF2-40B4-BE49-F238E27FC236}">
              <a16:creationId xmlns:a16="http://schemas.microsoft.com/office/drawing/2014/main" id="{85380CA1-898D-45A3-ADA3-CD7456ADE0CF}"/>
            </a:ext>
          </a:extLst>
        </xdr:cNvPr>
        <xdr:cNvPicPr>
          <a:picLocks noChangeAspect="1"/>
        </xdr:cNvPicPr>
      </xdr:nvPicPr>
      <xdr:blipFill rotWithShape="1">
        <a:blip xmlns:r="http://schemas.openxmlformats.org/officeDocument/2006/relationships" r:embed="rId4"/>
        <a:srcRect l="2328" r="2104" b="5955"/>
        <a:stretch/>
      </xdr:blipFill>
      <xdr:spPr>
        <a:xfrm>
          <a:off x="733425" y="13011150"/>
          <a:ext cx="8601075" cy="4352925"/>
        </a:xfrm>
        <a:prstGeom prst="rect">
          <a:avLst/>
        </a:prstGeom>
        <a:ln w="57150">
          <a:solidFill>
            <a:schemeClr val="accent5">
              <a:lumMod val="75000"/>
            </a:schemeClr>
          </a:solidFill>
        </a:ln>
      </xdr:spPr>
    </xdr:pic>
    <xdr:clientData/>
  </xdr:twoCellAnchor>
  <xdr:twoCellAnchor>
    <xdr:from>
      <xdr:col>1</xdr:col>
      <xdr:colOff>504825</xdr:colOff>
      <xdr:row>6</xdr:row>
      <xdr:rowOff>123825</xdr:rowOff>
    </xdr:from>
    <xdr:to>
      <xdr:col>4</xdr:col>
      <xdr:colOff>57151</xdr:colOff>
      <xdr:row>10</xdr:row>
      <xdr:rowOff>28575</xdr:rowOff>
    </xdr:to>
    <xdr:sp macro="" textlink="">
      <xdr:nvSpPr>
        <xdr:cNvPr id="4" name="Snakkeboble: rektangel med avrundede hjørner 3">
          <a:extLst>
            <a:ext uri="{FF2B5EF4-FFF2-40B4-BE49-F238E27FC236}">
              <a16:creationId xmlns:a16="http://schemas.microsoft.com/office/drawing/2014/main" id="{4D59F86E-321F-4E87-9E82-8E95D077C1AD}"/>
            </a:ext>
          </a:extLst>
        </xdr:cNvPr>
        <xdr:cNvSpPr/>
      </xdr:nvSpPr>
      <xdr:spPr>
        <a:xfrm>
          <a:off x="1343025" y="1362075"/>
          <a:ext cx="2066926" cy="628650"/>
        </a:xfrm>
        <a:prstGeom prst="wedgeRoundRectCallout">
          <a:avLst>
            <a:gd name="adj1" fmla="val 90818"/>
            <a:gd name="adj2" fmla="val 292971"/>
            <a:gd name="adj3" fmla="val 16667"/>
          </a:avLst>
        </a:prstGeom>
        <a:solidFill>
          <a:schemeClr val="accent2">
            <a:lumMod val="75000"/>
          </a:schemeClr>
        </a:solid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400"/>
            <a:t>1) Begynn med å score</a:t>
          </a:r>
          <a:r>
            <a:rPr lang="nb-NO" sz="1400" baseline="0"/>
            <a:t> på kriterienivå.</a:t>
          </a:r>
          <a:endParaRPr lang="nb-NO" sz="1400"/>
        </a:p>
      </xdr:txBody>
    </xdr:sp>
    <xdr:clientData/>
  </xdr:twoCellAnchor>
  <xdr:twoCellAnchor>
    <xdr:from>
      <xdr:col>11</xdr:col>
      <xdr:colOff>561975</xdr:colOff>
      <xdr:row>17</xdr:row>
      <xdr:rowOff>85726</xdr:rowOff>
    </xdr:from>
    <xdr:to>
      <xdr:col>14</xdr:col>
      <xdr:colOff>514350</xdr:colOff>
      <xdr:row>23</xdr:row>
      <xdr:rowOff>28576</xdr:rowOff>
    </xdr:to>
    <xdr:sp macro="" textlink="">
      <xdr:nvSpPr>
        <xdr:cNvPr id="5" name="Snakkeboble: rektangel med avrundede hjørner 4">
          <a:extLst>
            <a:ext uri="{FF2B5EF4-FFF2-40B4-BE49-F238E27FC236}">
              <a16:creationId xmlns:a16="http://schemas.microsoft.com/office/drawing/2014/main" id="{8B962D65-519C-4310-BF89-A532F31518C2}"/>
            </a:ext>
          </a:extLst>
        </xdr:cNvPr>
        <xdr:cNvSpPr/>
      </xdr:nvSpPr>
      <xdr:spPr>
        <a:xfrm>
          <a:off x="9782175" y="3581401"/>
          <a:ext cx="2466975" cy="1028700"/>
        </a:xfrm>
        <a:prstGeom prst="wedgeRoundRectCallout">
          <a:avLst>
            <a:gd name="adj1" fmla="val -113648"/>
            <a:gd name="adj2" fmla="val 125804"/>
            <a:gd name="adj3" fmla="val 16667"/>
          </a:avLst>
        </a:prstGeom>
        <a:solidFill>
          <a:schemeClr val="accent3">
            <a:lumMod val="50000"/>
            <a:lumOff val="50000"/>
          </a:schemeClr>
        </a:solidFill>
        <a:ln>
          <a:solidFill>
            <a:schemeClr val="accent3">
              <a:lumMod val="90000"/>
              <a:lumOff val="1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nb-NO" sz="1400">
              <a:solidFill>
                <a:schemeClr val="lt1"/>
              </a:solidFill>
              <a:latin typeface="+mn-lt"/>
              <a:ea typeface="+mn-ea"/>
              <a:cs typeface="+mn-cs"/>
            </a:rPr>
            <a:t>Scoren på prinsippnivå er basert på gjennomsnitt av scorene på kriterienivå og oppdateres automatisk.</a:t>
          </a:r>
        </a:p>
      </xdr:txBody>
    </xdr:sp>
    <xdr:clientData/>
  </xdr:twoCellAnchor>
  <xdr:twoCellAnchor>
    <xdr:from>
      <xdr:col>14</xdr:col>
      <xdr:colOff>676275</xdr:colOff>
      <xdr:row>19</xdr:row>
      <xdr:rowOff>133351</xdr:rowOff>
    </xdr:from>
    <xdr:to>
      <xdr:col>17</xdr:col>
      <xdr:colOff>457200</xdr:colOff>
      <xdr:row>23</xdr:row>
      <xdr:rowOff>0</xdr:rowOff>
    </xdr:to>
    <xdr:sp macro="" textlink="">
      <xdr:nvSpPr>
        <xdr:cNvPr id="10" name="Snakkeboble: rektangel med avrundede hjørner 9">
          <a:extLst>
            <a:ext uri="{FF2B5EF4-FFF2-40B4-BE49-F238E27FC236}">
              <a16:creationId xmlns:a16="http://schemas.microsoft.com/office/drawing/2014/main" id="{B33D58D6-1394-4283-8D5C-1CFF2161C406}"/>
            </a:ext>
          </a:extLst>
        </xdr:cNvPr>
        <xdr:cNvSpPr/>
      </xdr:nvSpPr>
      <xdr:spPr>
        <a:xfrm>
          <a:off x="12411075" y="3724276"/>
          <a:ext cx="2295525" cy="590549"/>
        </a:xfrm>
        <a:prstGeom prst="wedgeRoundRectCallout">
          <a:avLst>
            <a:gd name="adj1" fmla="val -97759"/>
            <a:gd name="adj2" fmla="val 190410"/>
            <a:gd name="adj3" fmla="val 16667"/>
          </a:avLst>
        </a:prstGeom>
        <a:solidFill>
          <a:schemeClr val="accent3">
            <a:lumMod val="50000"/>
            <a:lumOff val="50000"/>
          </a:schemeClr>
        </a:solidFill>
        <a:ln>
          <a:solidFill>
            <a:schemeClr val="accent3">
              <a:lumMod val="90000"/>
              <a:lumOff val="1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nb-NO" sz="1400">
              <a:solidFill>
                <a:schemeClr val="lt1"/>
              </a:solidFill>
              <a:latin typeface="+mn-lt"/>
              <a:ea typeface="+mn-ea"/>
              <a:cs typeface="+mn-cs"/>
            </a:rPr>
            <a:t>Det samme gjelder for trenden på prinsippnivå.</a:t>
          </a:r>
        </a:p>
      </xdr:txBody>
    </xdr:sp>
    <xdr:clientData/>
  </xdr:twoCellAnchor>
  <xdr:twoCellAnchor>
    <xdr:from>
      <xdr:col>6</xdr:col>
      <xdr:colOff>0</xdr:colOff>
      <xdr:row>35</xdr:row>
      <xdr:rowOff>0</xdr:rowOff>
    </xdr:from>
    <xdr:to>
      <xdr:col>8</xdr:col>
      <xdr:colOff>619125</xdr:colOff>
      <xdr:row>38</xdr:row>
      <xdr:rowOff>28576</xdr:rowOff>
    </xdr:to>
    <xdr:sp macro="" textlink="">
      <xdr:nvSpPr>
        <xdr:cNvPr id="12" name="Snakkeboble: rektangel med avrundede hjørner 11">
          <a:extLst>
            <a:ext uri="{FF2B5EF4-FFF2-40B4-BE49-F238E27FC236}">
              <a16:creationId xmlns:a16="http://schemas.microsoft.com/office/drawing/2014/main" id="{F8221CAA-399E-44E0-A7A4-D3BCB41BA4B8}"/>
            </a:ext>
          </a:extLst>
        </xdr:cNvPr>
        <xdr:cNvSpPr/>
      </xdr:nvSpPr>
      <xdr:spPr>
        <a:xfrm>
          <a:off x="5029200" y="7667625"/>
          <a:ext cx="2295525" cy="571501"/>
        </a:xfrm>
        <a:prstGeom prst="wedgeRoundRectCallout">
          <a:avLst>
            <a:gd name="adj1" fmla="val 33777"/>
            <a:gd name="adj2" fmla="val 341189"/>
            <a:gd name="adj3" fmla="val 16667"/>
          </a:avLst>
        </a:prstGeom>
        <a:solidFill>
          <a:schemeClr val="accent2">
            <a:lumMod val="75000"/>
          </a:schemeClr>
        </a:solid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nb-NO" sz="1400">
              <a:solidFill>
                <a:schemeClr val="lt1"/>
              </a:solidFill>
              <a:latin typeface="+mn-lt"/>
              <a:ea typeface="+mn-ea"/>
              <a:cs typeface="+mn-cs"/>
            </a:rPr>
            <a:t>4) Besvar de veiledende spørsmålene...</a:t>
          </a:r>
        </a:p>
      </xdr:txBody>
    </xdr:sp>
    <xdr:clientData/>
  </xdr:twoCellAnchor>
  <xdr:twoCellAnchor>
    <xdr:from>
      <xdr:col>8</xdr:col>
      <xdr:colOff>676275</xdr:colOff>
      <xdr:row>34</xdr:row>
      <xdr:rowOff>323779</xdr:rowOff>
    </xdr:from>
    <xdr:to>
      <xdr:col>11</xdr:col>
      <xdr:colOff>457200</xdr:colOff>
      <xdr:row>38</xdr:row>
      <xdr:rowOff>18900</xdr:rowOff>
    </xdr:to>
    <xdr:sp macro="" textlink="">
      <xdr:nvSpPr>
        <xdr:cNvPr id="13" name="Snakkeboble: rektangel med avrundede hjørner 12">
          <a:extLst>
            <a:ext uri="{FF2B5EF4-FFF2-40B4-BE49-F238E27FC236}">
              <a16:creationId xmlns:a16="http://schemas.microsoft.com/office/drawing/2014/main" id="{2DD56CE1-5E8C-4120-AC06-03F8C54116A2}"/>
            </a:ext>
          </a:extLst>
        </xdr:cNvPr>
        <xdr:cNvSpPr/>
      </xdr:nvSpPr>
      <xdr:spPr>
        <a:xfrm>
          <a:off x="7381875" y="7658029"/>
          <a:ext cx="2295525" cy="571421"/>
        </a:xfrm>
        <a:prstGeom prst="wedgeRoundRectCallout">
          <a:avLst>
            <a:gd name="adj1" fmla="val 28382"/>
            <a:gd name="adj2" fmla="val 105519"/>
            <a:gd name="adj3" fmla="val 16667"/>
          </a:avLst>
        </a:prstGeom>
        <a:solidFill>
          <a:schemeClr val="accent2">
            <a:lumMod val="75000"/>
          </a:schemeClr>
        </a:solid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nb-NO" sz="1400">
              <a:solidFill>
                <a:schemeClr val="lt1"/>
              </a:solidFill>
              <a:latin typeface="+mn-lt"/>
              <a:ea typeface="+mn-ea"/>
              <a:cs typeface="+mn-cs"/>
            </a:rPr>
            <a:t>... for å få en anbefalt score på kriterienivå.</a:t>
          </a:r>
        </a:p>
      </xdr:txBody>
    </xdr:sp>
    <xdr:clientData/>
  </xdr:twoCellAnchor>
  <xdr:twoCellAnchor>
    <xdr:from>
      <xdr:col>0</xdr:col>
      <xdr:colOff>76200</xdr:colOff>
      <xdr:row>46</xdr:row>
      <xdr:rowOff>142875</xdr:rowOff>
    </xdr:from>
    <xdr:to>
      <xdr:col>3</xdr:col>
      <xdr:colOff>390525</xdr:colOff>
      <xdr:row>51</xdr:row>
      <xdr:rowOff>38100</xdr:rowOff>
    </xdr:to>
    <xdr:sp macro="" textlink="">
      <xdr:nvSpPr>
        <xdr:cNvPr id="14" name="Snakkeboble: rektangel med avrundede hjørner 13">
          <a:extLst>
            <a:ext uri="{FF2B5EF4-FFF2-40B4-BE49-F238E27FC236}">
              <a16:creationId xmlns:a16="http://schemas.microsoft.com/office/drawing/2014/main" id="{A6C32B84-4D94-4E8D-A48D-A1663B6E2C8E}"/>
            </a:ext>
          </a:extLst>
        </xdr:cNvPr>
        <xdr:cNvSpPr/>
      </xdr:nvSpPr>
      <xdr:spPr>
        <a:xfrm>
          <a:off x="76200" y="9801225"/>
          <a:ext cx="2828925" cy="800100"/>
        </a:xfrm>
        <a:prstGeom prst="wedgeRoundRectCallout">
          <a:avLst>
            <a:gd name="adj1" fmla="val 64664"/>
            <a:gd name="adj2" fmla="val 48941"/>
            <a:gd name="adj3" fmla="val 16667"/>
          </a:avLst>
        </a:prstGeom>
        <a:solidFill>
          <a:schemeClr val="accent3">
            <a:lumMod val="50000"/>
            <a:lumOff val="50000"/>
          </a:schemeClr>
        </a:solidFill>
        <a:ln>
          <a:solidFill>
            <a:schemeClr val="accent3">
              <a:lumMod val="90000"/>
              <a:lumOff val="1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nb-NO" sz="1400">
              <a:solidFill>
                <a:schemeClr val="lt1"/>
              </a:solidFill>
              <a:latin typeface="+mn-lt"/>
              <a:ea typeface="+mn-ea"/>
              <a:cs typeface="+mn-cs"/>
            </a:rPr>
            <a:t>Her finner du noe mer utførlig informasjon om kriteriet og de veiledende spørsmålene.</a:t>
          </a:r>
        </a:p>
      </xdr:txBody>
    </xdr:sp>
    <xdr:clientData/>
  </xdr:twoCellAnchor>
  <xdr:twoCellAnchor>
    <xdr:from>
      <xdr:col>13</xdr:col>
      <xdr:colOff>704850</xdr:colOff>
      <xdr:row>38</xdr:row>
      <xdr:rowOff>104775</xdr:rowOff>
    </xdr:from>
    <xdr:to>
      <xdr:col>17</xdr:col>
      <xdr:colOff>9525</xdr:colOff>
      <xdr:row>45</xdr:row>
      <xdr:rowOff>95250</xdr:rowOff>
    </xdr:to>
    <xdr:sp macro="" textlink="">
      <xdr:nvSpPr>
        <xdr:cNvPr id="15" name="Rektangel: avrundede hjørner 14">
          <a:extLst>
            <a:ext uri="{FF2B5EF4-FFF2-40B4-BE49-F238E27FC236}">
              <a16:creationId xmlns:a16="http://schemas.microsoft.com/office/drawing/2014/main" id="{70187A38-D260-4870-94B4-A17B171870C9}"/>
            </a:ext>
          </a:extLst>
        </xdr:cNvPr>
        <xdr:cNvSpPr/>
      </xdr:nvSpPr>
      <xdr:spPr>
        <a:xfrm>
          <a:off x="11601450" y="8315325"/>
          <a:ext cx="2657475" cy="1257300"/>
        </a:xfrm>
        <a:prstGeom prst="roundRect">
          <a:avLst/>
        </a:prstGeom>
        <a:solidFill>
          <a:schemeClr val="accent2">
            <a:lumMod val="75000"/>
          </a:schemeClr>
        </a:solid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nb-NO" sz="1400">
              <a:solidFill>
                <a:schemeClr val="lt1"/>
              </a:solidFill>
              <a:latin typeface="+mn-lt"/>
              <a:ea typeface="+mn-ea"/>
              <a:cs typeface="+mn-cs"/>
            </a:rPr>
            <a:t>5) Basert på denne anbefalingen kan du vurdere om du vil tilpasse din score på kriterienivå før du går videre til det neste kriteriet.</a:t>
          </a:r>
        </a:p>
        <a:p>
          <a:pPr marL="0" indent="0" algn="l"/>
          <a:endParaRPr lang="nb-NO" sz="1400">
            <a:solidFill>
              <a:schemeClr val="lt1"/>
            </a:solidFill>
            <a:latin typeface="+mn-lt"/>
            <a:ea typeface="+mn-ea"/>
            <a:cs typeface="+mn-cs"/>
          </a:endParaRPr>
        </a:p>
      </xdr:txBody>
    </xdr:sp>
    <xdr:clientData/>
  </xdr:twoCellAnchor>
  <xdr:twoCellAnchor>
    <xdr:from>
      <xdr:col>11</xdr:col>
      <xdr:colOff>295275</xdr:colOff>
      <xdr:row>57</xdr:row>
      <xdr:rowOff>66675</xdr:rowOff>
    </xdr:from>
    <xdr:to>
      <xdr:col>14</xdr:col>
      <xdr:colOff>409575</xdr:colOff>
      <xdr:row>62</xdr:row>
      <xdr:rowOff>27652</xdr:rowOff>
    </xdr:to>
    <xdr:sp macro="" textlink="">
      <xdr:nvSpPr>
        <xdr:cNvPr id="20" name="Snakkeboble: rektangel med avrundede hjørner 19">
          <a:extLst>
            <a:ext uri="{FF2B5EF4-FFF2-40B4-BE49-F238E27FC236}">
              <a16:creationId xmlns:a16="http://schemas.microsoft.com/office/drawing/2014/main" id="{53D7D38B-93E2-4F37-BACA-31E846A2BD41}"/>
            </a:ext>
          </a:extLst>
        </xdr:cNvPr>
        <xdr:cNvSpPr/>
      </xdr:nvSpPr>
      <xdr:spPr>
        <a:xfrm>
          <a:off x="9515475" y="12563475"/>
          <a:ext cx="2628900" cy="865852"/>
        </a:xfrm>
        <a:prstGeom prst="wedgeRoundRectCallout">
          <a:avLst>
            <a:gd name="adj1" fmla="val -66556"/>
            <a:gd name="adj2" fmla="val 59473"/>
            <a:gd name="adj3" fmla="val 16667"/>
          </a:avLst>
        </a:prstGeom>
        <a:solidFill>
          <a:schemeClr val="accent3">
            <a:lumMod val="50000"/>
            <a:lumOff val="50000"/>
          </a:schemeClr>
        </a:solidFill>
        <a:ln>
          <a:solidFill>
            <a:schemeClr val="accent3">
              <a:lumMod val="90000"/>
              <a:lumOff val="1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nb-NO" sz="1400">
              <a:solidFill>
                <a:schemeClr val="lt1"/>
              </a:solidFill>
              <a:latin typeface="+mn-lt"/>
              <a:ea typeface="+mn-ea"/>
              <a:cs typeface="+mn-cs"/>
            </a:rPr>
            <a:t>Når du er ferdig med å score, finner du en oversikt over din score i arkfanen "Score".</a:t>
          </a:r>
        </a:p>
      </xdr:txBody>
    </xdr:sp>
    <xdr:clientData/>
  </xdr:twoCellAnchor>
  <xdr:twoCellAnchor editAs="absolute">
    <xdr:from>
      <xdr:col>9</xdr:col>
      <xdr:colOff>219075</xdr:colOff>
      <xdr:row>0</xdr:row>
      <xdr:rowOff>162000</xdr:rowOff>
    </xdr:from>
    <xdr:to>
      <xdr:col>12</xdr:col>
      <xdr:colOff>127635</xdr:colOff>
      <xdr:row>2</xdr:row>
      <xdr:rowOff>9752</xdr:rowOff>
    </xdr:to>
    <xdr:pic>
      <xdr:nvPicPr>
        <xdr:cNvPr id="21" name="Bilde 20">
          <a:extLst>
            <a:ext uri="{FF2B5EF4-FFF2-40B4-BE49-F238E27FC236}">
              <a16:creationId xmlns:a16="http://schemas.microsoft.com/office/drawing/2014/main" id="{677EDF8B-3F4E-483E-B662-86E1A2F36903}"/>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7762875" y="162000"/>
          <a:ext cx="2423160" cy="362102"/>
        </a:xfrm>
        <a:prstGeom prst="rect">
          <a:avLst/>
        </a:prstGeom>
      </xdr:spPr>
    </xdr:pic>
    <xdr:clientData/>
  </xdr:twoCellAnchor>
  <xdr:twoCellAnchor>
    <xdr:from>
      <xdr:col>13</xdr:col>
      <xdr:colOff>190500</xdr:colOff>
      <xdr:row>48</xdr:row>
      <xdr:rowOff>142875</xdr:rowOff>
    </xdr:from>
    <xdr:to>
      <xdr:col>16</xdr:col>
      <xdr:colOff>209550</xdr:colOff>
      <xdr:row>54</xdr:row>
      <xdr:rowOff>161925</xdr:rowOff>
    </xdr:to>
    <xdr:sp macro="" textlink="">
      <xdr:nvSpPr>
        <xdr:cNvPr id="17" name="Snakkeboble: rektangel med avrundede hjørner 16">
          <a:extLst>
            <a:ext uri="{FF2B5EF4-FFF2-40B4-BE49-F238E27FC236}">
              <a16:creationId xmlns:a16="http://schemas.microsoft.com/office/drawing/2014/main" id="{5D040DE2-97BD-4A86-9B78-0A5A92125258}"/>
            </a:ext>
          </a:extLst>
        </xdr:cNvPr>
        <xdr:cNvSpPr/>
      </xdr:nvSpPr>
      <xdr:spPr>
        <a:xfrm>
          <a:off x="11087100" y="10163175"/>
          <a:ext cx="2533650" cy="1104900"/>
        </a:xfrm>
        <a:prstGeom prst="wedgeRoundRectCallout">
          <a:avLst>
            <a:gd name="adj1" fmla="val -97163"/>
            <a:gd name="adj2" fmla="val -119558"/>
            <a:gd name="adj3" fmla="val 16667"/>
          </a:avLst>
        </a:prstGeom>
        <a:solidFill>
          <a:schemeClr val="accent2">
            <a:lumMod val="75000"/>
          </a:schemeClr>
        </a:solid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nb-NO" sz="1400">
              <a:solidFill>
                <a:schemeClr val="lt1"/>
              </a:solidFill>
              <a:latin typeface="+mn-lt"/>
              <a:ea typeface="+mn-ea"/>
              <a:cs typeface="+mn-cs"/>
            </a:rPr>
            <a:t>6) Her kan det skrives kommentarer f.eks. hvilke standarder som brukes eller hvilke tiltak som gjøres</a:t>
          </a:r>
        </a:p>
      </xdr:txBody>
    </xdr:sp>
    <xdr:clientData/>
  </xdr:twoCellAnchor>
  <xdr:twoCellAnchor>
    <xdr:from>
      <xdr:col>11</xdr:col>
      <xdr:colOff>771525</xdr:colOff>
      <xdr:row>7</xdr:row>
      <xdr:rowOff>123827</xdr:rowOff>
    </xdr:from>
    <xdr:to>
      <xdr:col>14</xdr:col>
      <xdr:colOff>790575</xdr:colOff>
      <xdr:row>12</xdr:row>
      <xdr:rowOff>28575</xdr:rowOff>
    </xdr:to>
    <xdr:sp macro="" textlink="">
      <xdr:nvSpPr>
        <xdr:cNvPr id="25" name="Snakkeboble: rektangel med avrundede hjørner 24">
          <a:extLst>
            <a:ext uri="{FF2B5EF4-FFF2-40B4-BE49-F238E27FC236}">
              <a16:creationId xmlns:a16="http://schemas.microsoft.com/office/drawing/2014/main" id="{FF6E39A3-A623-42CB-BEC1-44008230D4F9}"/>
            </a:ext>
          </a:extLst>
        </xdr:cNvPr>
        <xdr:cNvSpPr/>
      </xdr:nvSpPr>
      <xdr:spPr>
        <a:xfrm>
          <a:off x="9991725" y="1543052"/>
          <a:ext cx="2533650" cy="809623"/>
        </a:xfrm>
        <a:prstGeom prst="wedgeRoundRectCallout">
          <a:avLst>
            <a:gd name="adj1" fmla="val -84667"/>
            <a:gd name="adj2" fmla="val 145378"/>
            <a:gd name="adj3" fmla="val 16667"/>
          </a:avLst>
        </a:prstGeom>
        <a:solidFill>
          <a:schemeClr val="accent2">
            <a:lumMod val="75000"/>
          </a:schemeClr>
        </a:solid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nb-NO" sz="1400">
              <a:solidFill>
                <a:schemeClr val="lt1"/>
              </a:solidFill>
              <a:latin typeface="+mn-lt"/>
              <a:ea typeface="+mn-ea"/>
              <a:cs typeface="+mn-cs"/>
            </a:rPr>
            <a:t>3) Beskriv tiltak som er igangsatt for å forbedre scoren</a:t>
          </a:r>
        </a:p>
      </xdr:txBody>
    </xdr:sp>
    <xdr:clientData/>
  </xdr:twoCellAnchor>
  <xdr:twoCellAnchor>
    <xdr:from>
      <xdr:col>9</xdr:col>
      <xdr:colOff>19050</xdr:colOff>
      <xdr:row>2</xdr:row>
      <xdr:rowOff>276224</xdr:rowOff>
    </xdr:from>
    <xdr:to>
      <xdr:col>12</xdr:col>
      <xdr:colOff>38100</xdr:colOff>
      <xdr:row>7</xdr:row>
      <xdr:rowOff>114300</xdr:rowOff>
    </xdr:to>
    <xdr:sp macro="" textlink="">
      <xdr:nvSpPr>
        <xdr:cNvPr id="7" name="Snakkeboble: rektangel med avrundede hjørner 6">
          <a:extLst>
            <a:ext uri="{FF2B5EF4-FFF2-40B4-BE49-F238E27FC236}">
              <a16:creationId xmlns:a16="http://schemas.microsoft.com/office/drawing/2014/main" id="{14424642-E2A6-40C6-AB06-A29D8BAB01F2}"/>
            </a:ext>
          </a:extLst>
        </xdr:cNvPr>
        <xdr:cNvSpPr/>
      </xdr:nvSpPr>
      <xdr:spPr>
        <a:xfrm>
          <a:off x="7562850" y="790574"/>
          <a:ext cx="2533650" cy="1009651"/>
        </a:xfrm>
        <a:prstGeom prst="wedgeRoundRectCallout">
          <a:avLst>
            <a:gd name="adj1" fmla="val -42938"/>
            <a:gd name="adj2" fmla="val 200386"/>
            <a:gd name="adj3" fmla="val 16667"/>
          </a:avLst>
        </a:prstGeom>
        <a:solidFill>
          <a:schemeClr val="accent2">
            <a:lumMod val="75000"/>
          </a:schemeClr>
        </a:solid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nb-NO" sz="1400">
              <a:solidFill>
                <a:schemeClr val="lt1"/>
              </a:solidFill>
              <a:latin typeface="+mn-lt"/>
              <a:ea typeface="+mn-ea"/>
              <a:cs typeface="+mn-cs"/>
            </a:rPr>
            <a:t>2) Definer en trend på kriterienivå som antyder om scoren forventes å gå opp, ned eller forbli som den er.</a:t>
          </a:r>
        </a:p>
      </xdr:txBody>
    </xdr:sp>
    <xdr:clientData/>
  </xdr:twoCellAnchor>
  <xdr:twoCellAnchor>
    <xdr:from>
      <xdr:col>0</xdr:col>
      <xdr:colOff>76200</xdr:colOff>
      <xdr:row>53</xdr:row>
      <xdr:rowOff>85725</xdr:rowOff>
    </xdr:from>
    <xdr:to>
      <xdr:col>3</xdr:col>
      <xdr:colOff>390525</xdr:colOff>
      <xdr:row>55</xdr:row>
      <xdr:rowOff>66675</xdr:rowOff>
    </xdr:to>
    <xdr:sp macro="" textlink="">
      <xdr:nvSpPr>
        <xdr:cNvPr id="26" name="Snakkeboble: rektangel med avrundede hjørner 25">
          <a:extLst>
            <a:ext uri="{FF2B5EF4-FFF2-40B4-BE49-F238E27FC236}">
              <a16:creationId xmlns:a16="http://schemas.microsoft.com/office/drawing/2014/main" id="{40293685-CF43-43B7-B424-6B7C71C3A42E}"/>
            </a:ext>
          </a:extLst>
        </xdr:cNvPr>
        <xdr:cNvSpPr/>
      </xdr:nvSpPr>
      <xdr:spPr>
        <a:xfrm>
          <a:off x="76200" y="11010900"/>
          <a:ext cx="2828925" cy="342900"/>
        </a:xfrm>
        <a:prstGeom prst="wedgeRoundRectCallout">
          <a:avLst>
            <a:gd name="adj1" fmla="val 63653"/>
            <a:gd name="adj2" fmla="val 60846"/>
            <a:gd name="adj3" fmla="val 16667"/>
          </a:avLst>
        </a:prstGeom>
        <a:solidFill>
          <a:schemeClr val="accent3">
            <a:lumMod val="50000"/>
            <a:lumOff val="50000"/>
          </a:schemeClr>
        </a:solidFill>
        <a:ln>
          <a:solidFill>
            <a:schemeClr val="accent3">
              <a:lumMod val="90000"/>
              <a:lumOff val="1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nb-NO" sz="1400">
              <a:solidFill>
                <a:schemeClr val="lt1"/>
              </a:solidFill>
              <a:latin typeface="+mn-lt"/>
              <a:ea typeface="+mn-ea"/>
              <a:cs typeface="+mn-cs"/>
            </a:rPr>
            <a:t>Her finner du relevante linker.</a:t>
          </a:r>
        </a:p>
      </xdr:txBody>
    </xdr:sp>
    <xdr:clientData/>
  </xdr:twoCellAnchor>
</xdr:wsDr>
</file>

<file path=xl/drawings/drawing9.xml><?xml version="1.0" encoding="utf-8"?>
<xdr:wsDr xmlns:xdr="http://schemas.openxmlformats.org/drawingml/2006/spreadsheetDrawing" xmlns:a="http://schemas.openxmlformats.org/drawingml/2006/main">
  <xdr:twoCellAnchor editAs="absolute">
    <xdr:from>
      <xdr:col>1</xdr:col>
      <xdr:colOff>4962525</xdr:colOff>
      <xdr:row>0</xdr:row>
      <xdr:rowOff>0</xdr:rowOff>
    </xdr:from>
    <xdr:to>
      <xdr:col>3</xdr:col>
      <xdr:colOff>765810</xdr:colOff>
      <xdr:row>0</xdr:row>
      <xdr:rowOff>362102</xdr:rowOff>
    </xdr:to>
    <xdr:pic>
      <xdr:nvPicPr>
        <xdr:cNvPr id="2" name="Bilde 1">
          <a:extLst>
            <a:ext uri="{FF2B5EF4-FFF2-40B4-BE49-F238E27FC236}">
              <a16:creationId xmlns:a16="http://schemas.microsoft.com/office/drawing/2014/main" id="{B23C9F8E-C756-433E-9C30-1608BA1220D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734175" y="0"/>
          <a:ext cx="2423160" cy="36210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1" displayName="Tabell1" ref="A3:E42" totalsRowShown="0" headerRowDxfId="277" headerRowBorderDxfId="276" tableBorderDxfId="275" totalsRowBorderDxfId="274">
  <autoFilter ref="A3:E42" xr:uid="{00000000-0009-0000-0100-000001000000}"/>
  <sortState xmlns:xlrd2="http://schemas.microsoft.com/office/spreadsheetml/2017/richdata2" ref="A4:D42">
    <sortCondition ref="A3:A42"/>
  </sortState>
  <tableColumns count="5">
    <tableColumn id="1" xr3:uid="{00000000-0010-0000-0000-000001000000}" name="Begrep" dataDxfId="273"/>
    <tableColumn id="2" xr3:uid="{00000000-0010-0000-0000-000002000000}" name="Definisjon" dataDxfId="272"/>
    <tableColumn id="3" xr3:uid="{00000000-0010-0000-0000-000003000000}" name="Eksempler" dataDxfId="271"/>
    <tableColumn id="4" xr3:uid="{00000000-0010-0000-0000-000004000000}" name="Kilde" dataDxfId="270"/>
    <tableColumn id="5" xr3:uid="{00000000-0010-0000-0000-000005000000}" name="Link til Kilde" dataDxfId="269"/>
  </tableColumns>
  <tableStyleInfo name="TableStyleLight8" showFirstColumn="0" showLastColumn="0" showRowStripes="1" showColumnStripes="0"/>
</table>
</file>

<file path=xl/theme/theme1.xml><?xml version="1.0" encoding="utf-8"?>
<a:theme xmlns:a="http://schemas.openxmlformats.org/drawingml/2006/main" name="eHelse">
  <a:themeElements>
    <a:clrScheme name="ehelse">
      <a:dk1>
        <a:srgbClr val="037A94"/>
      </a:dk1>
      <a:lt1>
        <a:srgbClr val="F0F0F0"/>
      </a:lt1>
      <a:dk2>
        <a:srgbClr val="0069E8"/>
      </a:dk2>
      <a:lt2>
        <a:srgbClr val="DBEEF3"/>
      </a:lt2>
      <a:accent1>
        <a:srgbClr val="037A94"/>
      </a:accent1>
      <a:accent2>
        <a:srgbClr val="0069E8"/>
      </a:accent2>
      <a:accent3>
        <a:srgbClr val="281C2C"/>
      </a:accent3>
      <a:accent4>
        <a:srgbClr val="000000"/>
      </a:accent4>
      <a:accent5>
        <a:srgbClr val="4BACC6"/>
      </a:accent5>
      <a:accent6>
        <a:srgbClr val="F783FE"/>
      </a:accent6>
      <a:hlink>
        <a:srgbClr val="037A94"/>
      </a:hlink>
      <a:folHlink>
        <a:srgbClr val="037A94"/>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3" Type="http://schemas.openxmlformats.org/officeDocument/2006/relationships/hyperlink" Target="https://ehelse.no/publikasjoner/konseptvalgutredning-for-helseanalyseplattformen" TargetMode="External"/><Relationship Id="rId18" Type="http://schemas.openxmlformats.org/officeDocument/2006/relationships/hyperlink" Target="https://ehelse.no/publikasjoner/standardiserte-tjenestegrensenitt-api-for-helseregistre" TargetMode="External"/><Relationship Id="rId26" Type="http://schemas.openxmlformats.org/officeDocument/2006/relationships/hyperlink" Target="https://ehelse.no/publikasjoner/felles-sprak-i-helse-og-omsorgssektoren-malbilde-versjon-1.0" TargetMode="External"/><Relationship Id="rId39" Type="http://schemas.openxmlformats.org/officeDocument/2006/relationships/hyperlink" Target="https://nn.wikipedia.org/wiki/URL" TargetMode="External"/><Relationship Id="rId21" Type="http://schemas.openxmlformats.org/officeDocument/2006/relationships/hyperlink" Target="https://ehelse.no/publikasjoner/felles-sprak-i-helse-og-omsorgssektoren-malbilde-versjon-1.0" TargetMode="External"/><Relationship Id="rId34" Type="http://schemas.openxmlformats.org/officeDocument/2006/relationships/hyperlink" Target="https://ehelse.no/standarder/ikke-standarder/nasjonal-spesifikasjon-for-metadata-om-helsedata" TargetMode="External"/><Relationship Id="rId42" Type="http://schemas.openxmlformats.org/officeDocument/2006/relationships/drawing" Target="../drawings/drawing9.xml"/><Relationship Id="rId7" Type="http://schemas.openxmlformats.org/officeDocument/2006/relationships/hyperlink" Target="https://helsedata.no/soknadshjelp-aggregerte-opplysninger/" TargetMode="External"/><Relationship Id="rId2" Type="http://schemas.openxmlformats.org/officeDocument/2006/relationships/hyperlink" Target="https://ehelse.no/publikasjoner/felles-sprak-i-helse-og-omsorgssektoren-malbilde-versjon-1.0" TargetMode="External"/><Relationship Id="rId16" Type="http://schemas.openxmlformats.org/officeDocument/2006/relationships/hyperlink" Target="https://ehelse.no/publikasjoner/standardiserte-tjenestegrensenitt-api-for-helseregistre" TargetMode="External"/><Relationship Id="rId20" Type="http://schemas.openxmlformats.org/officeDocument/2006/relationships/hyperlink" Target="https://www.vr.se/analys/rapporter/vara-rapporter/2018-12-07-kriterier-for-fair-forskningsdata.html" TargetMode="External"/><Relationship Id="rId29" Type="http://schemas.openxmlformats.org/officeDocument/2006/relationships/hyperlink" Target="https://www.vr.se/analys/rapporter/vara-rapporter/2018-12-07-kriterier-for-fair-forskningsdata.html" TargetMode="External"/><Relationship Id="rId41" Type="http://schemas.openxmlformats.org/officeDocument/2006/relationships/printerSettings" Target="../printerSettings/printerSettings10.bin"/><Relationship Id="rId1" Type="http://schemas.openxmlformats.org/officeDocument/2006/relationships/hyperlink" Target="https://ehelse.no/publikasjoner/felles-sprak-i-helse-og-omsorgssektoren-malbilde-versjon-1.0" TargetMode="External"/><Relationship Id="rId6" Type="http://schemas.openxmlformats.org/officeDocument/2006/relationships/hyperlink" Target="https://www.regjeringen.no/no/dokumenter/prop.-56-ls-20172018/id2594627/?ch=7" TargetMode="External"/><Relationship Id="rId11" Type="http://schemas.openxmlformats.org/officeDocument/2006/relationships/hyperlink" Target="https://ehelse.no/publikasjoner/standardiserte-tjenestegrensenitt-api-for-helseregistre" TargetMode="External"/><Relationship Id="rId24" Type="http://schemas.openxmlformats.org/officeDocument/2006/relationships/hyperlink" Target="https://www.vr.se/analys/rapporter/vara-rapporter/2018-12-07-kriterier-for-fair-forskningsdata.html" TargetMode="External"/><Relationship Id="rId32" Type="http://schemas.openxmlformats.org/officeDocument/2006/relationships/hyperlink" Target="https://ehelse.no/standarder/ikke-standarder/nasjonal-spesifikasjon-for-metadata-om-helsedata" TargetMode="External"/><Relationship Id="rId37" Type="http://schemas.openxmlformats.org/officeDocument/2006/relationships/hyperlink" Target="https://ehelse.no/standarder/ikke-standarder/nasjonal-spesifikasjon-for-metadata-om-helsedata" TargetMode="External"/><Relationship Id="rId40" Type="http://schemas.openxmlformats.org/officeDocument/2006/relationships/hyperlink" Target="https://www.go-fair.org/fair-principles/f1-meta-data-assigned-globally-unique-persistent-identifiers/Kriterier%20f&#246;r%20FAIR%20forskningsdata%20VR%202018" TargetMode="External"/><Relationship Id="rId5" Type="http://schemas.openxmlformats.org/officeDocument/2006/relationships/hyperlink" Target="https://www.kvalitetsregistre.no/malpopulasjon-og-dekningsgrad" TargetMode="External"/><Relationship Id="rId15" Type="http://schemas.openxmlformats.org/officeDocument/2006/relationships/hyperlink" Target="https://ehelse.no/publikasjoner/konseptvalgutredning-for-helseanalyseplattformen" TargetMode="External"/><Relationship Id="rId23" Type="http://schemas.openxmlformats.org/officeDocument/2006/relationships/hyperlink" Target="https://www.vr.se/analys/rapporter/vara-rapporter/2018-12-07-kriterier-for-fair-forskningsdata.html" TargetMode="External"/><Relationship Id="rId28" Type="http://schemas.openxmlformats.org/officeDocument/2006/relationships/hyperlink" Target="https://ehelse.no/publikasjoner/felles-sprak-i-helse-og-omsorgssektoren-malbilde-versjon-1.0" TargetMode="External"/><Relationship Id="rId36" Type="http://schemas.openxmlformats.org/officeDocument/2006/relationships/hyperlink" Target="https://ehelse.no/standarder/ikke-standarder/nasjonal-spesifikasjon-for-metadata-om-helsedata" TargetMode="External"/><Relationship Id="rId10" Type="http://schemas.openxmlformats.org/officeDocument/2006/relationships/hyperlink" Target="https://ehelse.no/publikasjoner/standardiserte-tjenestegrensenitt-api-for-helseregistre" TargetMode="External"/><Relationship Id="rId19" Type="http://schemas.openxmlformats.org/officeDocument/2006/relationships/hyperlink" Target="https://ehelse.no/publikasjoner/standardiserte-tjenestegrensenitt-api-for-helseregistre" TargetMode="External"/><Relationship Id="rId31" Type="http://schemas.openxmlformats.org/officeDocument/2006/relationships/hyperlink" Target="https://ehelse.no/standarder/ikke-standarder/nasjonal-spesifikasjon-for-metadata-om-helsedata" TargetMode="External"/><Relationship Id="rId4" Type="http://schemas.openxmlformats.org/officeDocument/2006/relationships/hyperlink" Target="https://www.go-fair.org/fair-principles/f1-meta-data-assigned-globally-unique-persistent-identifiers/" TargetMode="External"/><Relationship Id="rId9" Type="http://schemas.openxmlformats.org/officeDocument/2006/relationships/hyperlink" Target="https://ehelse.no/publikasjoner/standardiserte-tjenestegrensenitt-api-for-helseregistre" TargetMode="External"/><Relationship Id="rId14" Type="http://schemas.openxmlformats.org/officeDocument/2006/relationships/hyperlink" Target="https://ehelse.no/publikasjoner/konseptvalgutredning-for-helseanalyseplattformen" TargetMode="External"/><Relationship Id="rId22" Type="http://schemas.openxmlformats.org/officeDocument/2006/relationships/hyperlink" Target="https://ehelse.no/publikasjoner/felles-sprak-i-helse-og-omsorgssektoren-malbilde-versjon-1.0" TargetMode="External"/><Relationship Id="rId27" Type="http://schemas.openxmlformats.org/officeDocument/2006/relationships/hyperlink" Target="https://ehelse.no/publikasjoner/felles-sprak-i-helse-og-omsorgssektoren-malbilde-versjon-1.0" TargetMode="External"/><Relationship Id="rId30" Type="http://schemas.openxmlformats.org/officeDocument/2006/relationships/hyperlink" Target="https://ehelse.no/publikasjoner/standardiserte-tjenestegrensenitt-api-for-helseregistre" TargetMode="External"/><Relationship Id="rId35" Type="http://schemas.openxmlformats.org/officeDocument/2006/relationships/hyperlink" Target="https://ehelse.no/standarder/ikke-standarder/nasjonal-spesifikasjon-for-metadata-om-helsedata" TargetMode="External"/><Relationship Id="rId43" Type="http://schemas.openxmlformats.org/officeDocument/2006/relationships/table" Target="../tables/table1.xml"/><Relationship Id="rId8" Type="http://schemas.openxmlformats.org/officeDocument/2006/relationships/hyperlink" Target="https://ehelse.no/publikasjoner/standardiserte-tjenestegrensenitt-api-for-helseregistre" TargetMode="External"/><Relationship Id="rId3" Type="http://schemas.openxmlformats.org/officeDocument/2006/relationships/hyperlink" Target="https://ehelse.no/publikasjoner/felles-sprak-i-helse-og-omsorgssektoren-malbilde-versjon-1.0" TargetMode="External"/><Relationship Id="rId12" Type="http://schemas.openxmlformats.org/officeDocument/2006/relationships/hyperlink" Target="https://ehelse.no/publikasjoner/konseptvalgutredning-for-helseanalyseplattformen" TargetMode="External"/><Relationship Id="rId17" Type="http://schemas.openxmlformats.org/officeDocument/2006/relationships/hyperlink" Target="https://ehelse.no/publikasjoner/standardiserte-tjenestegrensenitt-api-for-helseregistre" TargetMode="External"/><Relationship Id="rId25" Type="http://schemas.openxmlformats.org/officeDocument/2006/relationships/hyperlink" Target="https://www.vr.se/analys/rapporter/vara-rapporter/2018-12-07-kriterier-for-fair-forskningsdata.html" TargetMode="External"/><Relationship Id="rId33" Type="http://schemas.openxmlformats.org/officeDocument/2006/relationships/hyperlink" Target="https://ehelse.no/standarder/ikke-standarder/nasjonal-spesifikasjon-for-metadata-om-helsedata" TargetMode="External"/><Relationship Id="rId38" Type="http://schemas.openxmlformats.org/officeDocument/2006/relationships/hyperlink" Target="https://skatteetaten.github.io/folkeregisteret-api-dokumentasjon/informasjonsmodell/"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difi.no/referansekatalogen/pekere-til-offentlige-ressurser-pa-nett" TargetMode="External"/><Relationship Id="rId13" Type="http://schemas.openxmlformats.org/officeDocument/2006/relationships/hyperlink" Target="https://data.norge.no/guide/veileder-beskrivelse-av-datasett/" TargetMode="External"/><Relationship Id="rId18" Type="http://schemas.openxmlformats.org/officeDocument/2006/relationships/vmlDrawing" Target="../drawings/vmlDrawing2.vml"/><Relationship Id="rId3" Type="http://schemas.openxmlformats.org/officeDocument/2006/relationships/hyperlink" Target="https://ehelse.no/teknisk-dokumentasjon/oid-identifikatorserier-i-helse-og-omsorgstjenesten" TargetMode="External"/><Relationship Id="rId7" Type="http://schemas.openxmlformats.org/officeDocument/2006/relationships/hyperlink" Target="https://www.difi.no/referansekatalogen/pekere-til-offentlige-ressurser-pa-nett" TargetMode="External"/><Relationship Id="rId12" Type="http://schemas.openxmlformats.org/officeDocument/2006/relationships/hyperlink" Target="https://ehelse.no/standarder/ikke-standarder/nasjonal-spesifikasjon-for-metadata-om-helsedata" TargetMode="External"/><Relationship Id="rId17" Type="http://schemas.openxmlformats.org/officeDocument/2006/relationships/drawing" Target="../drawings/drawing3.xml"/><Relationship Id="rId2" Type="http://schemas.openxmlformats.org/officeDocument/2006/relationships/hyperlink" Target="https://doc.difi.no/dcat-ap-no/" TargetMode="External"/><Relationship Id="rId16" Type="http://schemas.openxmlformats.org/officeDocument/2006/relationships/printerSettings" Target="../printerSettings/printerSettings3.bin"/><Relationship Id="rId1" Type="http://schemas.openxmlformats.org/officeDocument/2006/relationships/hyperlink" Target="https://www.difi.no/fagomrader-og-tjenester/digitalisering-og-samordning/standarder/forslag-og-utredninger/standard-begrepsbeskrivelse" TargetMode="External"/><Relationship Id="rId6" Type="http://schemas.openxmlformats.org/officeDocument/2006/relationships/hyperlink" Target="https://ehelse.no/standarder/ikke-standarder/nasjonal-spesifikasjon-for-metadata-om-helsedata" TargetMode="External"/><Relationship Id="rId11" Type="http://schemas.openxmlformats.org/officeDocument/2006/relationships/hyperlink" Target="https://data.norge.no/specification/dcat-ap-no/" TargetMode="External"/><Relationship Id="rId5" Type="http://schemas.openxmlformats.org/officeDocument/2006/relationships/hyperlink" Target="https://news.copcap.com/nordic-health-data" TargetMode="External"/><Relationship Id="rId15" Type="http://schemas.openxmlformats.org/officeDocument/2006/relationships/hyperlink" Target="https://www.europeandataportal.eu/no" TargetMode="External"/><Relationship Id="rId10" Type="http://schemas.openxmlformats.org/officeDocument/2006/relationships/hyperlink" Target="https://informasjonsforvaltning.github.io/dcat-ap-no/" TargetMode="External"/><Relationship Id="rId19" Type="http://schemas.openxmlformats.org/officeDocument/2006/relationships/comments" Target="../comments2.xml"/><Relationship Id="rId4" Type="http://schemas.openxmlformats.org/officeDocument/2006/relationships/hyperlink" Target="https://helsedata.no/" TargetMode="External"/><Relationship Id="rId9" Type="http://schemas.openxmlformats.org/officeDocument/2006/relationships/hyperlink" Target="https://ehelse.no/publikasjoner/standardiserte-tjenestegrensenitt-api-for-helseregistre" TargetMode="External"/><Relationship Id="rId14" Type="http://schemas.openxmlformats.org/officeDocument/2006/relationships/hyperlink" Target="https://data.norge.no/" TargetMode="External"/></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hyperlink" Target="https://ehelse.no/normen" TargetMode="External"/><Relationship Id="rId7" Type="http://schemas.openxmlformats.org/officeDocument/2006/relationships/printerSettings" Target="../printerSettings/printerSettings4.bin"/><Relationship Id="rId2" Type="http://schemas.openxmlformats.org/officeDocument/2006/relationships/hyperlink" Target="https://www.regjeringen.no/no/dokumenter/retningslinjer-ved-tilgjengeliggjoring-av-offentlige-data/id2536870/" TargetMode="External"/><Relationship Id="rId1" Type="http://schemas.openxmlformats.org/officeDocument/2006/relationships/hyperlink" Target="https://www.hl7.org/fhir/" TargetMode="External"/><Relationship Id="rId6" Type="http://schemas.openxmlformats.org/officeDocument/2006/relationships/hyperlink" Target="https://ehelse.no/standarder/ikke-standarder/nasjonal-spesifikasjon-for-metadata-om-helsedata" TargetMode="External"/><Relationship Id="rId5" Type="http://schemas.openxmlformats.org/officeDocument/2006/relationships/hyperlink" Target="https://www.regjeringen.no/no/dokumenter/rammeverk-for-autentisering-og-uavviseli/id505958/" TargetMode="External"/><Relationship Id="rId4" Type="http://schemas.openxmlformats.org/officeDocument/2006/relationships/hyperlink" Target="https://gdpr-info.eu/"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contsys.org/concept/resultant_condition" TargetMode="External"/><Relationship Id="rId13" Type="http://schemas.openxmlformats.org/officeDocument/2006/relationships/hyperlink" Target="https://ehelse.no/standarder/ikke-standarder/nasjonal-spesifikasjon-for-metadata-om-helsedata" TargetMode="External"/><Relationship Id="rId18" Type="http://schemas.openxmlformats.org/officeDocument/2006/relationships/printerSettings" Target="../printerSettings/printerSettings5.bin"/><Relationship Id="rId3" Type="http://schemas.openxmlformats.org/officeDocument/2006/relationships/hyperlink" Target="https://data.norge.no/" TargetMode="External"/><Relationship Id="rId7" Type="http://schemas.openxmlformats.org/officeDocument/2006/relationships/hyperlink" Target="https://finnkode.ehelse.no/" TargetMode="External"/><Relationship Id="rId12" Type="http://schemas.openxmlformats.org/officeDocument/2006/relationships/hyperlink" Target="https://browser.ihtsdotools.org/?perspective=full&amp;conceptId1=404684003&amp;edition=MAIN/SNOMEDCT-NO/2019-04-15&amp;release=&amp;languages=en,no" TargetMode="External"/><Relationship Id="rId17" Type="http://schemas.openxmlformats.org/officeDocument/2006/relationships/hyperlink" Target="https://www.registerforskning.se/sv/register-i-sverige/metadataverktyget-rut/" TargetMode="External"/><Relationship Id="rId2" Type="http://schemas.openxmlformats.org/officeDocument/2006/relationships/hyperlink" Target="https://doc.difi.no/dcat-ap-no/" TargetMode="External"/><Relationship Id="rId16" Type="http://schemas.openxmlformats.org/officeDocument/2006/relationships/hyperlink" Target="https://arketyper.no/ckm/projects/1078.43.59" TargetMode="External"/><Relationship Id="rId1" Type="http://schemas.openxmlformats.org/officeDocument/2006/relationships/hyperlink" Target="https://www.difi.no/fagomrader-og-tjenester/digitalisering-og-samordning/standarder/forslag-og-utredninger/standard-begrepsbeskrivelse" TargetMode="External"/><Relationship Id="rId6" Type="http://schemas.openxmlformats.org/officeDocument/2006/relationships/hyperlink" Target="https://volven.no/" TargetMode="External"/><Relationship Id="rId11" Type="http://schemas.openxmlformats.org/officeDocument/2006/relationships/hyperlink" Target="https://browser.ihtsdotools.org/?perspective=full&amp;conceptId1=404684003&amp;edition=MAIN/SNOMEDCT-NO/2019-04-15&amp;release=&amp;languages=en,no" TargetMode="External"/><Relationship Id="rId5" Type="http://schemas.openxmlformats.org/officeDocument/2006/relationships/hyperlink" Target="https://browser.ihtsdotools.org/?perspective=full&amp;conceptId1=404684003&amp;edition=MAIN/SNOMEDCT-NO/2019-04-15&amp;release=&amp;languages=en,no" TargetMode="External"/><Relationship Id="rId15" Type="http://schemas.openxmlformats.org/officeDocument/2006/relationships/hyperlink" Target="https://ehelse.no/standarder/norske-basisprofiler-for-hl7-fhir" TargetMode="External"/><Relationship Id="rId10" Type="http://schemas.openxmlformats.org/officeDocument/2006/relationships/hyperlink" Target="https://www.hl7.org/fhir/" TargetMode="External"/><Relationship Id="rId19" Type="http://schemas.openxmlformats.org/officeDocument/2006/relationships/drawing" Target="../drawings/drawing5.xml"/><Relationship Id="rId4" Type="http://schemas.openxmlformats.org/officeDocument/2006/relationships/hyperlink" Target="https://data.norge.no/about" TargetMode="External"/><Relationship Id="rId9" Type="http://schemas.openxmlformats.org/officeDocument/2006/relationships/hyperlink" Target="https://www.socialstyrelsen.se/utveckla-verksamhet/e-halsa/nationell-informationsstruktur/" TargetMode="External"/><Relationship Id="rId14" Type="http://schemas.openxmlformats.org/officeDocument/2006/relationships/hyperlink" Target="https://data.norge.no/guide/veileder-beskrivelse-av-datasett/"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data.norge.no/nlod/no" TargetMode="External"/><Relationship Id="rId13" Type="http://schemas.openxmlformats.org/officeDocument/2006/relationships/hyperlink" Target="https://ehelse.no/standarder/ikke-standarder/nasjonal-spesifikasjon-for-metadata-om-helsedata" TargetMode="External"/><Relationship Id="rId3" Type="http://schemas.openxmlformats.org/officeDocument/2006/relationships/hyperlink" Target="https://www.regjeringen.no/no/dokumenter/retningslinjer-ved-tilgjengeliggjoring-av-offentlige-data/id2536870/" TargetMode="External"/><Relationship Id="rId7" Type="http://schemas.openxmlformats.org/officeDocument/2006/relationships/hyperlink" Target="https://www.difi.no/fagomrader-og-tjenester/digitalisering-og-samordning/nasjonal-arkitektur/informasjonsforvaltning/rammeverk-informasjonsforvaltning" TargetMode="External"/><Relationship Id="rId12" Type="http://schemas.openxmlformats.org/officeDocument/2006/relationships/hyperlink" Target="https://www.difi.no/fagomrader-og-tjenester/digitalisering-og-samordning/nasjonal-arkitektur/informasjonsforvaltning/rammeverk-informasjonsforvaltning" TargetMode="External"/><Relationship Id="rId2" Type="http://schemas.openxmlformats.org/officeDocument/2006/relationships/hyperlink" Target="https://www.uio.no/english/for-employees/support/research/research-data-management/data-management-plan/" TargetMode="External"/><Relationship Id="rId16" Type="http://schemas.openxmlformats.org/officeDocument/2006/relationships/drawing" Target="../drawings/drawing6.xml"/><Relationship Id="rId1" Type="http://schemas.openxmlformats.org/officeDocument/2006/relationships/hyperlink" Target="https://www.forskningsradet.no/siteassets/publikasjoner/1254032061080.pdf" TargetMode="External"/><Relationship Id="rId6" Type="http://schemas.openxmlformats.org/officeDocument/2006/relationships/hyperlink" Target="https://www.regjeringen.no/no/dokumenter/retningslinjer-ved-tilgjengeliggjoring-av-offentlige-data/id2536870/" TargetMode="External"/><Relationship Id="rId11" Type="http://schemas.openxmlformats.org/officeDocument/2006/relationships/hyperlink" Target="https://data.norge.no/specification/spesifikasjon-for-beskrivelse-av-kvalitet-pa-datasett/" TargetMode="External"/><Relationship Id="rId5" Type="http://schemas.openxmlformats.org/officeDocument/2006/relationships/hyperlink" Target="https://www.uio.no/english/for-employees/support/research/research-data-management/data-management-plan/" TargetMode="External"/><Relationship Id="rId15" Type="http://schemas.openxmlformats.org/officeDocument/2006/relationships/printerSettings" Target="../printerSettings/printerSettings6.bin"/><Relationship Id="rId10" Type="http://schemas.openxmlformats.org/officeDocument/2006/relationships/hyperlink" Target="http://www.psidev.info/miape" TargetMode="External"/><Relationship Id="rId4" Type="http://schemas.openxmlformats.org/officeDocument/2006/relationships/hyperlink" Target="https://www.forskningsradet.no/siteassets/publikasjoner/1254032061080.pdf" TargetMode="External"/><Relationship Id="rId9" Type="http://schemas.openxmlformats.org/officeDocument/2006/relationships/hyperlink" Target="http://fged.org/projects/miame/" TargetMode="External"/><Relationship Id="rId14" Type="http://schemas.openxmlformats.org/officeDocument/2006/relationships/hyperlink" Target="https://ehelse.no/standarder/ikke-standarder/nasjonal-spesifikasjon-for-metadata-om-helsedata"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9"/>
  <sheetViews>
    <sheetView showGridLines="0" tabSelected="1" zoomScale="110" zoomScaleNormal="110" workbookViewId="0">
      <selection activeCell="B24" sqref="B24"/>
    </sheetView>
  </sheetViews>
  <sheetFormatPr defaultColWidth="11" defaultRowHeight="14" x14ac:dyDescent="0.3"/>
  <cols>
    <col min="1" max="1" width="99" customWidth="1"/>
    <col min="2" max="2" width="102.83203125" customWidth="1"/>
  </cols>
  <sheetData>
    <row r="2" spans="1:2" ht="25" x14ac:dyDescent="0.5">
      <c r="A2" s="2" t="s">
        <v>0</v>
      </c>
    </row>
    <row r="4" spans="1:2" ht="60" customHeight="1" x14ac:dyDescent="0.3">
      <c r="A4" s="3" t="s">
        <v>1</v>
      </c>
    </row>
    <row r="6" spans="1:2" ht="336" x14ac:dyDescent="0.3">
      <c r="A6" s="23" t="s">
        <v>2</v>
      </c>
      <c r="B6" s="100"/>
    </row>
    <row r="8" spans="1:2" ht="30" customHeight="1" x14ac:dyDescent="0.3">
      <c r="A8" s="28"/>
    </row>
    <row r="9" spans="1:2" ht="30" customHeight="1" x14ac:dyDescent="0.3">
      <c r="A9" s="28"/>
    </row>
  </sheetData>
  <sheetProtection algorithmName="SHA-1" hashValue="vnKqmD9t1EJB/X8O7mXdhYInPSQ=" saltValue="GtFpnilKzDi694AVZnIp5w==" spinCount="100000" sheet="1" selectLockedCells="1"/>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29"/>
  <sheetViews>
    <sheetView zoomScaleNormal="100" workbookViewId="0">
      <selection activeCell="A17" sqref="A17"/>
    </sheetView>
  </sheetViews>
  <sheetFormatPr defaultColWidth="11" defaultRowHeight="14" x14ac:dyDescent="0.3"/>
  <cols>
    <col min="4" max="4" width="23.08203125" customWidth="1"/>
    <col min="5" max="6" width="20.25" customWidth="1"/>
    <col min="8" max="8" width="21.5" bestFit="1" customWidth="1"/>
    <col min="9" max="9" width="23.58203125" customWidth="1"/>
    <col min="10" max="10" width="35.25" customWidth="1"/>
    <col min="11" max="14" width="25.58203125" style="1" customWidth="1"/>
    <col min="15" max="15" width="27.58203125" customWidth="1"/>
  </cols>
  <sheetData>
    <row r="1" spans="1:16" x14ac:dyDescent="0.3">
      <c r="A1" s="19" t="s">
        <v>270</v>
      </c>
    </row>
    <row r="3" spans="1:16" x14ac:dyDescent="0.3">
      <c r="A3" t="s">
        <v>271</v>
      </c>
    </row>
    <row r="4" spans="1:16" s="59" customFormat="1" ht="56" x14ac:dyDescent="0.3">
      <c r="A4" s="62" t="s">
        <v>272</v>
      </c>
      <c r="C4" s="60" t="s">
        <v>34</v>
      </c>
      <c r="D4" s="61" t="s">
        <v>167</v>
      </c>
      <c r="E4" s="61" t="s">
        <v>141</v>
      </c>
      <c r="F4" s="61" t="s">
        <v>143</v>
      </c>
      <c r="G4" s="60" t="s">
        <v>273</v>
      </c>
      <c r="H4" s="60" t="s">
        <v>30</v>
      </c>
      <c r="I4" s="59" t="s">
        <v>131</v>
      </c>
      <c r="J4" s="59" t="s">
        <v>127</v>
      </c>
      <c r="K4" s="60" t="s">
        <v>123</v>
      </c>
      <c r="L4" s="60" t="s">
        <v>125</v>
      </c>
      <c r="M4" s="60" t="s">
        <v>77</v>
      </c>
      <c r="N4" s="60" t="s">
        <v>129</v>
      </c>
      <c r="O4" s="59" t="s">
        <v>176</v>
      </c>
      <c r="P4" s="59" t="s">
        <v>274</v>
      </c>
    </row>
    <row r="5" spans="1:16" s="64" customFormat="1" x14ac:dyDescent="0.3">
      <c r="A5" s="65"/>
      <c r="D5" s="40"/>
      <c r="E5" s="40"/>
      <c r="F5" s="40"/>
      <c r="G5" s="66"/>
      <c r="H5" s="66"/>
      <c r="K5" s="66"/>
      <c r="L5" s="66"/>
      <c r="M5" s="66"/>
      <c r="N5" s="66"/>
    </row>
    <row r="6" spans="1:16" x14ac:dyDescent="0.3">
      <c r="A6" s="63">
        <v>1</v>
      </c>
      <c r="B6" s="64"/>
      <c r="C6" t="s">
        <v>275</v>
      </c>
      <c r="D6" s="79" t="s">
        <v>275</v>
      </c>
      <c r="E6" s="79" t="s">
        <v>275</v>
      </c>
      <c r="F6" s="79" t="s">
        <v>275</v>
      </c>
      <c r="G6" s="1" t="s">
        <v>275</v>
      </c>
      <c r="H6" s="1" t="s">
        <v>276</v>
      </c>
      <c r="I6" s="80" t="s">
        <v>277</v>
      </c>
      <c r="J6" t="s">
        <v>278</v>
      </c>
      <c r="K6" s="1" t="s">
        <v>279</v>
      </c>
      <c r="L6" s="1" t="s">
        <v>280</v>
      </c>
      <c r="M6" s="1" t="s">
        <v>275</v>
      </c>
      <c r="N6" s="1" t="s">
        <v>281</v>
      </c>
      <c r="O6" s="1" t="s">
        <v>275</v>
      </c>
      <c r="P6" s="1" t="s">
        <v>275</v>
      </c>
    </row>
    <row r="7" spans="1:16" x14ac:dyDescent="0.3">
      <c r="A7" s="63">
        <v>2</v>
      </c>
      <c r="B7" s="64"/>
      <c r="D7" s="79"/>
      <c r="E7" s="79"/>
      <c r="F7" s="79"/>
      <c r="H7" s="1"/>
      <c r="I7" s="80" t="s">
        <v>282</v>
      </c>
    </row>
    <row r="8" spans="1:16" ht="37.5" x14ac:dyDescent="0.3">
      <c r="A8" s="63">
        <v>3</v>
      </c>
      <c r="B8" s="64"/>
      <c r="C8" t="s">
        <v>283</v>
      </c>
      <c r="D8" s="79" t="s">
        <v>284</v>
      </c>
      <c r="E8" s="79" t="s">
        <v>284</v>
      </c>
      <c r="F8" s="79" t="s">
        <v>284</v>
      </c>
      <c r="G8" s="1"/>
      <c r="H8" s="1" t="s">
        <v>285</v>
      </c>
      <c r="I8" s="80" t="s">
        <v>286</v>
      </c>
      <c r="J8" t="s">
        <v>287</v>
      </c>
      <c r="K8" s="1" t="s">
        <v>288</v>
      </c>
      <c r="L8" s="1" t="s">
        <v>288</v>
      </c>
      <c r="M8" s="1" t="s">
        <v>289</v>
      </c>
      <c r="N8" s="1" t="s">
        <v>290</v>
      </c>
      <c r="O8" s="1" t="s">
        <v>291</v>
      </c>
      <c r="P8" s="1" t="s">
        <v>292</v>
      </c>
    </row>
    <row r="9" spans="1:16" ht="84" x14ac:dyDescent="0.3">
      <c r="A9" s="63">
        <v>4</v>
      </c>
      <c r="B9" s="64"/>
      <c r="D9" s="79" t="s">
        <v>293</v>
      </c>
      <c r="E9" s="79" t="s">
        <v>294</v>
      </c>
      <c r="F9" s="79" t="s">
        <v>295</v>
      </c>
      <c r="G9" s="1" t="s">
        <v>296</v>
      </c>
      <c r="H9" s="1" t="s">
        <v>297</v>
      </c>
      <c r="I9" s="80" t="s">
        <v>298</v>
      </c>
      <c r="L9" s="1" t="s">
        <v>299</v>
      </c>
      <c r="O9" t="s">
        <v>300</v>
      </c>
    </row>
    <row r="10" spans="1:16" ht="42" x14ac:dyDescent="0.3">
      <c r="A10" s="63">
        <v>5</v>
      </c>
      <c r="B10" s="64"/>
      <c r="C10" t="s">
        <v>301</v>
      </c>
      <c r="D10" s="79" t="s">
        <v>294</v>
      </c>
      <c r="E10" s="79" t="s">
        <v>293</v>
      </c>
      <c r="F10" s="79" t="s">
        <v>302</v>
      </c>
      <c r="G10" s="1" t="s">
        <v>301</v>
      </c>
      <c r="H10" s="1" t="s">
        <v>303</v>
      </c>
      <c r="I10" s="80" t="s">
        <v>304</v>
      </c>
      <c r="J10" t="s">
        <v>305</v>
      </c>
      <c r="K10" s="1" t="s">
        <v>306</v>
      </c>
      <c r="L10" s="1" t="s">
        <v>307</v>
      </c>
      <c r="M10" s="1" t="s">
        <v>308</v>
      </c>
      <c r="N10" s="1" t="s">
        <v>309</v>
      </c>
      <c r="O10" s="1" t="s">
        <v>310</v>
      </c>
      <c r="P10" s="1" t="s">
        <v>311</v>
      </c>
    </row>
    <row r="11" spans="1:16" x14ac:dyDescent="0.3">
      <c r="G11" s="33"/>
      <c r="H11" s="34"/>
    </row>
    <row r="12" spans="1:16" x14ac:dyDescent="0.3">
      <c r="G12" s="1"/>
      <c r="H12" s="1"/>
    </row>
    <row r="13" spans="1:16" x14ac:dyDescent="0.3">
      <c r="A13" t="s">
        <v>312</v>
      </c>
      <c r="G13" s="1"/>
      <c r="H13" s="1"/>
    </row>
    <row r="14" spans="1:16" x14ac:dyDescent="0.3">
      <c r="A14" s="59" t="s">
        <v>23</v>
      </c>
      <c r="B14" s="59" t="s">
        <v>313</v>
      </c>
      <c r="G14" s="1"/>
      <c r="H14" s="1"/>
    </row>
    <row r="15" spans="1:16" ht="18.5" x14ac:dyDescent="0.35">
      <c r="A15" s="12" t="s">
        <v>452</v>
      </c>
      <c r="G15" s="1"/>
      <c r="H15" s="82"/>
    </row>
    <row r="16" spans="1:16" ht="14.5" x14ac:dyDescent="0.35">
      <c r="A16" s="12" t="s">
        <v>314</v>
      </c>
      <c r="B16" s="20" t="s">
        <v>315</v>
      </c>
    </row>
    <row r="17" spans="1:8" ht="14.5" x14ac:dyDescent="0.35">
      <c r="A17" s="12" t="s">
        <v>453</v>
      </c>
      <c r="B17" s="20" t="s">
        <v>316</v>
      </c>
    </row>
    <row r="18" spans="1:8" ht="14.5" x14ac:dyDescent="0.3">
      <c r="B18" s="20" t="s">
        <v>317</v>
      </c>
    </row>
    <row r="19" spans="1:8" ht="14.5" x14ac:dyDescent="0.3">
      <c r="B19" s="20" t="s">
        <v>318</v>
      </c>
    </row>
    <row r="20" spans="1:8" ht="14.5" x14ac:dyDescent="0.3">
      <c r="B20" s="20" t="s">
        <v>319</v>
      </c>
    </row>
    <row r="21" spans="1:8" ht="14.5" x14ac:dyDescent="0.3">
      <c r="B21" s="20" t="s">
        <v>320</v>
      </c>
    </row>
    <row r="22" spans="1:8" ht="14.5" x14ac:dyDescent="0.3">
      <c r="B22" s="20" t="s">
        <v>321</v>
      </c>
    </row>
    <row r="23" spans="1:8" ht="14.5" x14ac:dyDescent="0.3">
      <c r="B23" s="20" t="s">
        <v>322</v>
      </c>
    </row>
    <row r="24" spans="1:8" ht="14.5" x14ac:dyDescent="0.3">
      <c r="B24" s="20" t="s">
        <v>8</v>
      </c>
    </row>
    <row r="25" spans="1:8" ht="14.5" x14ac:dyDescent="0.3">
      <c r="B25" s="20" t="s">
        <v>323</v>
      </c>
    </row>
    <row r="26" spans="1:8" ht="14.5" x14ac:dyDescent="0.3">
      <c r="B26" s="20" t="s">
        <v>324</v>
      </c>
    </row>
    <row r="27" spans="1:8" x14ac:dyDescent="0.3">
      <c r="H27" t="str">
        <f t="shared" ref="H27:H28" si="0">IF(ISBLANK(H12),"",ROW(H12))</f>
        <v/>
      </c>
    </row>
    <row r="28" spans="1:8" x14ac:dyDescent="0.3">
      <c r="H28" t="str">
        <f t="shared" si="0"/>
        <v/>
      </c>
    </row>
    <row r="29" spans="1:8" ht="56.25" customHeight="1" x14ac:dyDescent="0.3"/>
  </sheetData>
  <sheetProtection algorithmName="SHA-1" hashValue="XS6vK+Y8RAm4nNIY+vHIhg42ckU=" saltValue="cukX37MGegPpP2wBrhQNJQ==" spinCount="100000" sheet="1" objects="1" scenarios="1" selectLockedCells="1" selectUnlockedCells="1"/>
  <pageMargins left="0.7" right="0.7" top="0.75" bottom="0.75" header="0.3" footer="0.3"/>
  <pageSetup paperSize="9"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42"/>
  <sheetViews>
    <sheetView showGridLines="0" zoomScaleNormal="100" workbookViewId="0">
      <selection activeCell="E39" sqref="E39"/>
    </sheetView>
  </sheetViews>
  <sheetFormatPr defaultColWidth="11" defaultRowHeight="14" x14ac:dyDescent="0.3"/>
  <cols>
    <col min="1" max="1" width="23.25" style="100" bestFit="1" customWidth="1"/>
    <col min="2" max="2" width="65.75" style="104" customWidth="1"/>
    <col min="3" max="3" width="21" style="101" customWidth="1"/>
    <col min="4" max="4" width="30.08203125" style="101" customWidth="1"/>
    <col min="5" max="5" width="41.75" style="101" customWidth="1"/>
  </cols>
  <sheetData>
    <row r="1" spans="1:7" ht="30" x14ac:dyDescent="0.6">
      <c r="A1" s="103" t="s">
        <v>325</v>
      </c>
    </row>
    <row r="3" spans="1:7" s="117" customFormat="1" ht="25.15" customHeight="1" x14ac:dyDescent="0.3">
      <c r="A3" s="118" t="s">
        <v>326</v>
      </c>
      <c r="B3" s="119" t="s">
        <v>327</v>
      </c>
      <c r="C3" s="119" t="s">
        <v>328</v>
      </c>
      <c r="D3" s="119" t="s">
        <v>329</v>
      </c>
      <c r="E3" s="120" t="s">
        <v>330</v>
      </c>
    </row>
    <row r="4" spans="1:7" s="100" customFormat="1" ht="140" x14ac:dyDescent="0.3">
      <c r="A4" s="105" t="s">
        <v>331</v>
      </c>
      <c r="B4" s="106" t="s">
        <v>332</v>
      </c>
      <c r="C4" s="107"/>
      <c r="D4" s="107" t="s">
        <v>333</v>
      </c>
      <c r="E4" s="111" t="s">
        <v>334</v>
      </c>
    </row>
    <row r="5" spans="1:7" ht="42" x14ac:dyDescent="0.3">
      <c r="A5" s="105" t="s">
        <v>335</v>
      </c>
      <c r="B5" s="106" t="s">
        <v>336</v>
      </c>
      <c r="C5" s="107" t="s">
        <v>337</v>
      </c>
      <c r="D5" s="107"/>
      <c r="E5" s="111"/>
    </row>
    <row r="6" spans="1:7" ht="98" x14ac:dyDescent="0.3">
      <c r="A6" s="105" t="s">
        <v>338</v>
      </c>
      <c r="B6" s="106" t="s">
        <v>339</v>
      </c>
      <c r="C6" s="110"/>
      <c r="D6" s="107" t="s">
        <v>340</v>
      </c>
      <c r="E6" s="122" t="s">
        <v>341</v>
      </c>
    </row>
    <row r="7" spans="1:7" ht="42" x14ac:dyDescent="0.3">
      <c r="A7" s="105" t="s">
        <v>123</v>
      </c>
      <c r="B7" s="106" t="s">
        <v>342</v>
      </c>
      <c r="C7" s="107" t="s">
        <v>343</v>
      </c>
      <c r="D7" s="107" t="s">
        <v>344</v>
      </c>
      <c r="E7" s="111" t="s">
        <v>345</v>
      </c>
    </row>
    <row r="8" spans="1:7" ht="42" x14ac:dyDescent="0.3">
      <c r="A8" s="105" t="s">
        <v>125</v>
      </c>
      <c r="B8" s="106" t="s">
        <v>346</v>
      </c>
      <c r="C8" s="107"/>
      <c r="D8" s="107" t="s">
        <v>344</v>
      </c>
      <c r="E8" s="111" t="s">
        <v>345</v>
      </c>
    </row>
    <row r="9" spans="1:7" ht="70" x14ac:dyDescent="0.3">
      <c r="A9" s="105" t="s">
        <v>347</v>
      </c>
      <c r="B9" s="106" t="s">
        <v>348</v>
      </c>
      <c r="C9" s="107"/>
      <c r="D9" s="107" t="s">
        <v>349</v>
      </c>
      <c r="E9" s="122" t="s">
        <v>350</v>
      </c>
    </row>
    <row r="10" spans="1:7" ht="28" x14ac:dyDescent="0.3">
      <c r="A10" s="105" t="s">
        <v>351</v>
      </c>
      <c r="B10" s="106" t="s">
        <v>352</v>
      </c>
      <c r="C10" s="107"/>
      <c r="D10" s="107" t="s">
        <v>344</v>
      </c>
      <c r="E10" s="111" t="s">
        <v>345</v>
      </c>
    </row>
    <row r="11" spans="1:7" ht="168" x14ac:dyDescent="0.3">
      <c r="A11" s="105" t="s">
        <v>353</v>
      </c>
      <c r="B11" s="106" t="s">
        <v>354</v>
      </c>
      <c r="C11" s="107"/>
      <c r="D11" s="107" t="s">
        <v>355</v>
      </c>
      <c r="E11" s="111" t="s">
        <v>356</v>
      </c>
      <c r="G11" s="1"/>
    </row>
    <row r="12" spans="1:7" ht="98" x14ac:dyDescent="0.3">
      <c r="A12" s="105" t="s">
        <v>357</v>
      </c>
      <c r="B12" s="106" t="s">
        <v>358</v>
      </c>
      <c r="C12" s="107"/>
      <c r="D12" s="107" t="s">
        <v>355</v>
      </c>
      <c r="E12" s="111" t="s">
        <v>356</v>
      </c>
    </row>
    <row r="13" spans="1:7" ht="42" x14ac:dyDescent="0.3">
      <c r="A13" s="105" t="s">
        <v>359</v>
      </c>
      <c r="B13" s="106" t="s">
        <v>360</v>
      </c>
      <c r="C13" s="107"/>
      <c r="D13" s="107" t="s">
        <v>361</v>
      </c>
      <c r="E13" s="122" t="s">
        <v>362</v>
      </c>
    </row>
    <row r="14" spans="1:7" ht="364" x14ac:dyDescent="0.3">
      <c r="A14" s="105" t="s">
        <v>363</v>
      </c>
      <c r="B14" s="106" t="s">
        <v>364</v>
      </c>
      <c r="C14" s="107"/>
      <c r="D14" s="107" t="s">
        <v>355</v>
      </c>
      <c r="E14" s="111" t="s">
        <v>356</v>
      </c>
    </row>
    <row r="15" spans="1:7" ht="42" x14ac:dyDescent="0.3">
      <c r="A15" s="105" t="s">
        <v>365</v>
      </c>
      <c r="B15" s="106" t="s">
        <v>366</v>
      </c>
      <c r="C15" s="107"/>
      <c r="D15" s="107" t="s">
        <v>361</v>
      </c>
      <c r="E15" s="122" t="s">
        <v>362</v>
      </c>
    </row>
    <row r="16" spans="1:7" ht="84" x14ac:dyDescent="0.3">
      <c r="A16" s="105" t="s">
        <v>367</v>
      </c>
      <c r="B16" s="106" t="s">
        <v>368</v>
      </c>
      <c r="C16" s="107"/>
      <c r="D16" s="107" t="s">
        <v>369</v>
      </c>
      <c r="E16" s="122" t="s">
        <v>370</v>
      </c>
    </row>
    <row r="17" spans="1:7" ht="112" x14ac:dyDescent="0.3">
      <c r="A17" s="105" t="s">
        <v>371</v>
      </c>
      <c r="B17" s="106" t="s">
        <v>372</v>
      </c>
      <c r="C17" s="107"/>
      <c r="D17" s="107"/>
      <c r="E17" s="111" t="s">
        <v>373</v>
      </c>
    </row>
    <row r="18" spans="1:7" ht="84" x14ac:dyDescent="0.3">
      <c r="A18" s="105" t="s">
        <v>254</v>
      </c>
      <c r="B18" s="106" t="s">
        <v>374</v>
      </c>
      <c r="C18" s="107" t="s">
        <v>375</v>
      </c>
      <c r="D18" s="107" t="s">
        <v>376</v>
      </c>
      <c r="E18" s="111" t="s">
        <v>377</v>
      </c>
    </row>
    <row r="19" spans="1:7" ht="42" x14ac:dyDescent="0.3">
      <c r="A19" s="105" t="s">
        <v>378</v>
      </c>
      <c r="B19" s="106" t="s">
        <v>379</v>
      </c>
      <c r="C19" s="107" t="s">
        <v>380</v>
      </c>
      <c r="D19" s="107"/>
      <c r="E19" s="111"/>
    </row>
    <row r="20" spans="1:7" ht="28" x14ac:dyDescent="0.3">
      <c r="A20" s="105" t="s">
        <v>381</v>
      </c>
      <c r="B20" s="106" t="s">
        <v>382</v>
      </c>
      <c r="C20" s="107" t="s">
        <v>383</v>
      </c>
      <c r="D20" s="107" t="s">
        <v>384</v>
      </c>
      <c r="E20" s="111" t="s">
        <v>385</v>
      </c>
    </row>
    <row r="21" spans="1:7" ht="28" x14ac:dyDescent="0.3">
      <c r="A21" s="105" t="s">
        <v>30</v>
      </c>
      <c r="B21" s="106" t="s">
        <v>386</v>
      </c>
      <c r="C21" s="107"/>
      <c r="D21" s="107" t="s">
        <v>387</v>
      </c>
      <c r="E21" s="111"/>
    </row>
    <row r="22" spans="1:7" ht="154" x14ac:dyDescent="0.3">
      <c r="A22" s="105" t="s">
        <v>388</v>
      </c>
      <c r="B22" s="106" t="s">
        <v>389</v>
      </c>
      <c r="C22" s="107"/>
      <c r="D22" s="107" t="s">
        <v>390</v>
      </c>
      <c r="E22" s="111" t="s">
        <v>391</v>
      </c>
    </row>
    <row r="23" spans="1:7" ht="168" x14ac:dyDescent="0.3">
      <c r="A23" s="105" t="s">
        <v>146</v>
      </c>
      <c r="B23" s="106" t="s">
        <v>392</v>
      </c>
      <c r="C23" s="107"/>
      <c r="D23" s="107" t="s">
        <v>340</v>
      </c>
      <c r="E23" s="111" t="s">
        <v>393</v>
      </c>
      <c r="G23" s="102"/>
    </row>
    <row r="24" spans="1:7" ht="196" x14ac:dyDescent="0.3">
      <c r="A24" s="105" t="s">
        <v>394</v>
      </c>
      <c r="B24" s="106" t="s">
        <v>395</v>
      </c>
      <c r="C24" s="107"/>
      <c r="D24" s="107" t="s">
        <v>396</v>
      </c>
      <c r="E24" s="122" t="s">
        <v>397</v>
      </c>
    </row>
    <row r="25" spans="1:7" ht="42" x14ac:dyDescent="0.3">
      <c r="A25" s="105" t="s">
        <v>398</v>
      </c>
      <c r="B25" s="106" t="s">
        <v>399</v>
      </c>
      <c r="C25" s="107"/>
      <c r="D25" s="107" t="s">
        <v>361</v>
      </c>
      <c r="E25" s="122" t="s">
        <v>362</v>
      </c>
    </row>
    <row r="26" spans="1:7" ht="56" x14ac:dyDescent="0.3">
      <c r="A26" s="105" t="s">
        <v>400</v>
      </c>
      <c r="B26" s="106" t="s">
        <v>401</v>
      </c>
      <c r="C26" s="107"/>
      <c r="D26" s="107" t="s">
        <v>396</v>
      </c>
      <c r="E26" s="111" t="s">
        <v>397</v>
      </c>
    </row>
    <row r="27" spans="1:7" ht="84" x14ac:dyDescent="0.3">
      <c r="A27" s="105" t="s">
        <v>402</v>
      </c>
      <c r="B27" s="106" t="s">
        <v>403</v>
      </c>
      <c r="C27" s="107"/>
      <c r="D27" s="107" t="s">
        <v>404</v>
      </c>
      <c r="E27" s="111" t="s">
        <v>405</v>
      </c>
    </row>
    <row r="28" spans="1:7" ht="112" x14ac:dyDescent="0.3">
      <c r="A28" s="105" t="s">
        <v>406</v>
      </c>
      <c r="B28" s="106" t="s">
        <v>407</v>
      </c>
      <c r="C28" s="107"/>
      <c r="D28" s="107" t="s">
        <v>408</v>
      </c>
      <c r="E28" s="111" t="s">
        <v>409</v>
      </c>
    </row>
    <row r="29" spans="1:7" ht="140" x14ac:dyDescent="0.3">
      <c r="A29" s="105" t="s">
        <v>410</v>
      </c>
      <c r="B29" s="106" t="s">
        <v>411</v>
      </c>
      <c r="C29" s="107" t="s">
        <v>412</v>
      </c>
      <c r="D29" s="107" t="s">
        <v>396</v>
      </c>
      <c r="E29" s="122" t="s">
        <v>397</v>
      </c>
    </row>
    <row r="30" spans="1:7" ht="84" x14ac:dyDescent="0.3">
      <c r="A30" s="105" t="s">
        <v>413</v>
      </c>
      <c r="B30" s="106" t="s">
        <v>414</v>
      </c>
      <c r="C30" s="107"/>
      <c r="D30" s="107" t="s">
        <v>415</v>
      </c>
      <c r="E30" s="111" t="s">
        <v>416</v>
      </c>
    </row>
    <row r="31" spans="1:7" ht="42" x14ac:dyDescent="0.3">
      <c r="A31" s="105" t="s">
        <v>417</v>
      </c>
      <c r="B31" s="106" t="s">
        <v>418</v>
      </c>
      <c r="C31" s="107" t="s">
        <v>419</v>
      </c>
      <c r="D31" s="107" t="s">
        <v>420</v>
      </c>
      <c r="E31" s="111" t="s">
        <v>421</v>
      </c>
    </row>
    <row r="32" spans="1:7" ht="140" x14ac:dyDescent="0.3">
      <c r="A32" s="105" t="s">
        <v>422</v>
      </c>
      <c r="B32" s="106" t="s">
        <v>423</v>
      </c>
      <c r="C32" s="108"/>
      <c r="D32" s="107" t="s">
        <v>424</v>
      </c>
      <c r="E32" s="111" t="s">
        <v>425</v>
      </c>
    </row>
    <row r="33" spans="1:5" ht="56" x14ac:dyDescent="0.3">
      <c r="A33" s="105" t="s">
        <v>426</v>
      </c>
      <c r="B33" s="106" t="s">
        <v>427</v>
      </c>
      <c r="C33" s="107" t="s">
        <v>428</v>
      </c>
      <c r="D33" s="107" t="s">
        <v>387</v>
      </c>
      <c r="E33" s="111"/>
    </row>
    <row r="34" spans="1:5" ht="42" x14ac:dyDescent="0.3">
      <c r="A34" s="105" t="s">
        <v>429</v>
      </c>
      <c r="B34" s="106" t="s">
        <v>430</v>
      </c>
      <c r="C34" s="107"/>
      <c r="D34" s="107" t="s">
        <v>420</v>
      </c>
      <c r="E34" s="111" t="s">
        <v>421</v>
      </c>
    </row>
    <row r="35" spans="1:5" ht="42" x14ac:dyDescent="0.3">
      <c r="A35" s="105" t="s">
        <v>431</v>
      </c>
      <c r="B35" s="106" t="s">
        <v>432</v>
      </c>
      <c r="C35" s="107"/>
      <c r="D35" s="107" t="s">
        <v>344</v>
      </c>
      <c r="E35" s="111" t="s">
        <v>345</v>
      </c>
    </row>
    <row r="36" spans="1:5" ht="84" x14ac:dyDescent="0.3">
      <c r="A36" s="105" t="s">
        <v>433</v>
      </c>
      <c r="B36" s="106" t="s">
        <v>434</v>
      </c>
      <c r="C36" s="107"/>
      <c r="D36" s="107" t="s">
        <v>435</v>
      </c>
      <c r="E36" s="122" t="s">
        <v>436</v>
      </c>
    </row>
    <row r="37" spans="1:5" ht="126" x14ac:dyDescent="0.3">
      <c r="A37" s="105" t="s">
        <v>437</v>
      </c>
      <c r="B37" s="106" t="s">
        <v>438</v>
      </c>
      <c r="C37" s="107"/>
      <c r="D37" s="107" t="s">
        <v>396</v>
      </c>
      <c r="E37" s="111" t="s">
        <v>397</v>
      </c>
    </row>
    <row r="38" spans="1:5" ht="42" x14ac:dyDescent="0.3">
      <c r="A38" s="105" t="s">
        <v>439</v>
      </c>
      <c r="B38" s="106" t="s">
        <v>440</v>
      </c>
      <c r="C38" s="107"/>
      <c r="D38" s="107" t="s">
        <v>344</v>
      </c>
      <c r="E38" s="111" t="s">
        <v>345</v>
      </c>
    </row>
    <row r="39" spans="1:5" x14ac:dyDescent="0.3">
      <c r="A39" s="105" t="s">
        <v>441</v>
      </c>
      <c r="B39" s="106" t="s">
        <v>442</v>
      </c>
      <c r="C39" s="107"/>
      <c r="D39" s="107" t="s">
        <v>387</v>
      </c>
      <c r="E39" s="122" t="s">
        <v>443</v>
      </c>
    </row>
    <row r="40" spans="1:5" ht="42" x14ac:dyDescent="0.3">
      <c r="A40" s="105" t="s">
        <v>444</v>
      </c>
      <c r="B40" s="106" t="s">
        <v>445</v>
      </c>
      <c r="C40" s="107"/>
      <c r="D40" s="107" t="s">
        <v>344</v>
      </c>
      <c r="E40" s="111" t="s">
        <v>345</v>
      </c>
    </row>
    <row r="41" spans="1:5" ht="42" x14ac:dyDescent="0.3">
      <c r="A41" s="105" t="s">
        <v>446</v>
      </c>
      <c r="B41" s="106" t="s">
        <v>447</v>
      </c>
      <c r="C41" s="107"/>
      <c r="D41" s="107" t="s">
        <v>361</v>
      </c>
      <c r="E41" s="122" t="s">
        <v>362</v>
      </c>
    </row>
    <row r="42" spans="1:5" ht="42" x14ac:dyDescent="0.3">
      <c r="A42" s="105" t="s">
        <v>448</v>
      </c>
      <c r="B42" s="106" t="s">
        <v>449</v>
      </c>
      <c r="C42" s="107"/>
      <c r="D42" s="107" t="s">
        <v>361</v>
      </c>
      <c r="E42" s="122" t="s">
        <v>362</v>
      </c>
    </row>
  </sheetData>
  <sheetProtection algorithmName="SHA-1" hashValue="4jRiYyuJtMzVjDWfzLTFblMbTeY=" saltValue="H8uMFN6P3gn9vRQ2pTxnUw==" spinCount="100000" sheet="1" selectLockedCells="1" sort="0"/>
  <hyperlinks>
    <hyperlink ref="E26" r:id="rId1" xr:uid="{00000000-0004-0000-0A00-000000000000}"/>
    <hyperlink ref="D24" r:id="rId2" display="https://ehelse.no/publikasjoner/felles-sprak-i-helse-og-omsorgssektoren-malbilde-versjon-1.0" xr:uid="{00000000-0004-0000-0A00-000001000000}"/>
    <hyperlink ref="E29" r:id="rId3" xr:uid="{00000000-0004-0000-0A00-000002000000}"/>
    <hyperlink ref="E20" r:id="rId4" xr:uid="{00000000-0004-0000-0A00-000003000000}"/>
    <hyperlink ref="E17" r:id="rId5" location="idx-1" xr:uid="{00000000-0004-0000-0A00-000005000000}"/>
    <hyperlink ref="E32" r:id="rId6" xr:uid="{00000000-0004-0000-0A00-000006000000}"/>
    <hyperlink ref="E4" r:id="rId7" xr:uid="{00000000-0004-0000-0A00-000007000000}"/>
    <hyperlink ref="E6" r:id="rId8" display="https://ehelse.no/publikasjoner/standardiserte-tjenestegrensenitt-api-for-helseregistre" xr:uid="{00000000-0004-0000-0A00-000008000000}"/>
    <hyperlink ref="E7" r:id="rId9" xr:uid="{00000000-0004-0000-0A00-000009000000}"/>
    <hyperlink ref="E8" r:id="rId10" xr:uid="{00000000-0004-0000-0A00-00000A000000}"/>
    <hyperlink ref="E10" r:id="rId11" xr:uid="{00000000-0004-0000-0A00-00000B000000}"/>
    <hyperlink ref="E11" r:id="rId12" xr:uid="{00000000-0004-0000-0A00-00000C000000}"/>
    <hyperlink ref="E12" r:id="rId13" xr:uid="{00000000-0004-0000-0A00-00000D000000}"/>
    <hyperlink ref="E14" r:id="rId14" xr:uid="{00000000-0004-0000-0A00-00000E000000}"/>
    <hyperlink ref="E22" r:id="rId15" display="https://ehelse.no/publikasjoner/konseptvalgutredning-for-helseanalyseplattformen" xr:uid="{00000000-0004-0000-0A00-00000F000000}"/>
    <hyperlink ref="E23" r:id="rId16" display="https://ehelse.no/publikasjoner/standardiserte-tjenestegrensenitt-api-for-helseregistre" xr:uid="{00000000-0004-0000-0A00-000010000000}"/>
    <hyperlink ref="E28" r:id="rId17" display="https://ehelse.no/publikasjoner/standardiserte-tjenestegrensenitt-api-for-helseregistre" xr:uid="{00000000-0004-0000-0A00-000011000000}"/>
    <hyperlink ref="E38" r:id="rId18" xr:uid="{00000000-0004-0000-0A00-000012000000}"/>
    <hyperlink ref="E40" r:id="rId19" xr:uid="{00000000-0004-0000-0A00-000013000000}"/>
    <hyperlink ref="E31" r:id="rId20" xr:uid="{00000000-0004-0000-0A00-000014000000}"/>
    <hyperlink ref="E24" r:id="rId21" xr:uid="{00000000-0004-0000-0A00-000015000000}"/>
    <hyperlink ref="D26" r:id="rId22" display="https://ehelse.no/publikasjoner/felles-sprak-i-helse-og-omsorgssektoren-malbilde-versjon-1.0" xr:uid="{00000000-0004-0000-0A00-000016000000}"/>
    <hyperlink ref="E27" r:id="rId23" display="https://www.vr.se/analys/rapporter/vara-rapporter/2018-12-07-kriterier-for-fair-forskningsdata.html" xr:uid="{00000000-0004-0000-0A00-000017000000}"/>
    <hyperlink ref="E30" r:id="rId24" display="https://www.vr.se/analys/rapporter/vara-rapporter/2018-12-07-kriterier-for-fair-forskningsdata.html" xr:uid="{00000000-0004-0000-0A00-000018000000}"/>
    <hyperlink ref="E18" r:id="rId25" display="https://www.vr.se/analys/rapporter/vara-rapporter/2018-12-07-kriterier-for-fair-forskningsdata.html" xr:uid="{00000000-0004-0000-0A00-000019000000}"/>
    <hyperlink ref="D29" r:id="rId26" display="https://ehelse.no/publikasjoner/felles-sprak-i-helse-og-omsorgssektoren-malbilde-versjon-1.0" xr:uid="{00000000-0004-0000-0A00-00001A000000}"/>
    <hyperlink ref="D37" r:id="rId27" display="https://ehelse.no/publikasjoner/felles-sprak-i-helse-og-omsorgssektoren-malbilde-versjon-1.0" xr:uid="{00000000-0004-0000-0A00-00001B000000}"/>
    <hyperlink ref="E37" r:id="rId28" xr:uid="{00000000-0004-0000-0A00-00001C000000}"/>
    <hyperlink ref="E34" r:id="rId29" xr:uid="{00000000-0004-0000-0A00-00001E000000}"/>
    <hyperlink ref="E35" r:id="rId30" xr:uid="{00000000-0004-0000-0A00-00001F000000}"/>
    <hyperlink ref="E25" r:id="rId31" xr:uid="{D610382C-6A05-40DC-87E5-B411C42B1D67}"/>
    <hyperlink ref="E13" r:id="rId32" xr:uid="{3FA0843D-B6CC-4AFC-B515-B9594E1C56CC}"/>
    <hyperlink ref="E15" r:id="rId33" xr:uid="{3020C273-4B62-4AFF-B4D9-64952EEF9A4C}"/>
    <hyperlink ref="E16" r:id="rId34" display="https://ehelse.no/standarder/ikke-standarder/nasjonal-spesifikasjon-for-metadata-om-helsedata" xr:uid="{AFC40DE5-8733-40D6-889F-ED8F16F74CE3}"/>
    <hyperlink ref="E41" r:id="rId35" xr:uid="{BD526F67-AA5F-4E20-BC3E-1FD700990BAB}"/>
    <hyperlink ref="E42" r:id="rId36" xr:uid="{BACF0C2E-F5DB-407B-94ED-7EBCBE313461}"/>
    <hyperlink ref="E36" r:id="rId37" display="https://ehelse.no/standarder/ikke-standarder/nasjonal-spesifikasjon-for-metadata-om-helsedata" xr:uid="{2973B112-ACA0-43C4-BCEE-E3DF2AA655D9}"/>
    <hyperlink ref="E9" r:id="rId38" xr:uid="{25D24DDC-69E6-4424-A530-14258C6A9E4D}"/>
    <hyperlink ref="E39" r:id="rId39" xr:uid="{D53BEB25-2B08-40C5-AD1E-BDBDA4E1D8DD}"/>
    <hyperlink ref="D30" r:id="rId40" display="https://www.go-fair.org/fair-principles/f1-meta-data-assigned-globally-unique-persistent-identifiers/_x000a_Kriterier för FAIR forskningsdata VR 2018" xr:uid="{00000000-0004-0000-0A00-000004000000}"/>
  </hyperlinks>
  <pageMargins left="0.7" right="0.7" top="0.75" bottom="0.75" header="0.3" footer="0.3"/>
  <pageSetup paperSize="9" orientation="portrait" r:id="rId41"/>
  <drawing r:id="rId42"/>
  <tableParts count="1">
    <tablePart r:id="rId4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C22"/>
  <sheetViews>
    <sheetView showGridLines="0" zoomScaleNormal="100" workbookViewId="0">
      <selection activeCell="B6" sqref="B6"/>
    </sheetView>
  </sheetViews>
  <sheetFormatPr defaultColWidth="11" defaultRowHeight="14" x14ac:dyDescent="0.3"/>
  <cols>
    <col min="1" max="1" width="44.25" customWidth="1"/>
    <col min="2" max="2" width="54.75" customWidth="1"/>
    <col min="3" max="3" width="130.75" hidden="1" customWidth="1"/>
  </cols>
  <sheetData>
    <row r="2" spans="1:3" ht="25" x14ac:dyDescent="0.5">
      <c r="A2" s="2" t="s">
        <v>3</v>
      </c>
    </row>
    <row r="4" spans="1:3" ht="60" customHeight="1" x14ac:dyDescent="0.3">
      <c r="A4" s="141" t="s">
        <v>4</v>
      </c>
      <c r="B4" s="141"/>
      <c r="C4" s="21" t="s">
        <v>5</v>
      </c>
    </row>
    <row r="6" spans="1:3" ht="25.15" customHeight="1" x14ac:dyDescent="0.3">
      <c r="A6" s="3" t="s">
        <v>6</v>
      </c>
      <c r="B6" s="37"/>
    </row>
    <row r="8" spans="1:3" ht="25.15" customHeight="1" x14ac:dyDescent="0.3">
      <c r="A8" s="3" t="s">
        <v>7</v>
      </c>
      <c r="B8" s="37"/>
    </row>
    <row r="10" spans="1:3" ht="25.15" customHeight="1" x14ac:dyDescent="0.3">
      <c r="A10" s="3" t="s">
        <v>9</v>
      </c>
      <c r="B10" s="37"/>
    </row>
    <row r="12" spans="1:3" ht="25.15" customHeight="1" x14ac:dyDescent="0.3">
      <c r="A12" s="3" t="s">
        <v>10</v>
      </c>
      <c r="B12" s="37"/>
    </row>
    <row r="14" spans="1:3" ht="25.15" customHeight="1" x14ac:dyDescent="0.3">
      <c r="A14" s="3" t="s">
        <v>11</v>
      </c>
      <c r="B14" s="37"/>
    </row>
    <row r="16" spans="1:3" ht="25.15" customHeight="1" x14ac:dyDescent="0.3">
      <c r="A16" s="3" t="s">
        <v>12</v>
      </c>
      <c r="B16" s="116"/>
    </row>
    <row r="18" spans="1:2" ht="25.15" customHeight="1" x14ac:dyDescent="0.3">
      <c r="A18" s="3" t="s">
        <v>13</v>
      </c>
      <c r="B18" s="37"/>
    </row>
    <row r="20" spans="1:2" ht="25.15" customHeight="1" x14ac:dyDescent="0.3">
      <c r="A20" s="3" t="s">
        <v>14</v>
      </c>
      <c r="B20" s="37"/>
    </row>
    <row r="22" spans="1:2" ht="25.15" customHeight="1" x14ac:dyDescent="0.3">
      <c r="A22" s="3" t="s">
        <v>15</v>
      </c>
      <c r="B22" s="37"/>
    </row>
  </sheetData>
  <sheetProtection algorithmName="SHA-1" hashValue="wG+V2VWH2GqCv83Yq6i73AuXTbY=" saltValue="bLDlcFLcUtvE0+sadCZzQQ==" spinCount="100000" sheet="1" selectLockedCells="1"/>
  <mergeCells count="1">
    <mergeCell ref="A4:B4"/>
  </mergeCells>
  <conditionalFormatting sqref="B8">
    <cfRule type="containsBlanks" dxfId="268" priority="9">
      <formula>LEN(TRIM(B8))=0</formula>
    </cfRule>
  </conditionalFormatting>
  <conditionalFormatting sqref="B10">
    <cfRule type="containsBlanks" dxfId="267" priority="8">
      <formula>LEN(TRIM(B10))=0</formula>
    </cfRule>
  </conditionalFormatting>
  <conditionalFormatting sqref="B12">
    <cfRule type="containsBlanks" dxfId="266" priority="7">
      <formula>LEN(TRIM(B12))=0</formula>
    </cfRule>
  </conditionalFormatting>
  <conditionalFormatting sqref="B14">
    <cfRule type="containsBlanks" dxfId="265" priority="6">
      <formula>LEN(TRIM(B14))=0</formula>
    </cfRule>
  </conditionalFormatting>
  <conditionalFormatting sqref="B16">
    <cfRule type="containsBlanks" dxfId="264" priority="5">
      <formula>LEN(TRIM(B16))=0</formula>
    </cfRule>
  </conditionalFormatting>
  <conditionalFormatting sqref="B18">
    <cfRule type="containsBlanks" dxfId="263" priority="4">
      <formula>LEN(TRIM(B18))=0</formula>
    </cfRule>
  </conditionalFormatting>
  <conditionalFormatting sqref="B22">
    <cfRule type="containsBlanks" dxfId="262" priority="3">
      <formula>LEN(TRIM(B22))=0</formula>
    </cfRule>
  </conditionalFormatting>
  <conditionalFormatting sqref="B20">
    <cfRule type="containsBlanks" dxfId="261" priority="2">
      <formula>LEN(TRIM(B20))=0</formula>
    </cfRule>
  </conditionalFormatting>
  <conditionalFormatting sqref="B6">
    <cfRule type="containsBlanks" dxfId="260" priority="1">
      <formula>LEN(TRIM(B6))=0</formula>
    </cfRule>
  </conditionalFormatting>
  <pageMargins left="0.7" right="0.7" top="0.75" bottom="0.75" header="0.3" footer="0.3"/>
  <pageSetup paperSize="9" orientation="portrait" r:id="rId1"/>
  <headerFooter>
    <oddHeader>&amp;CUTKAST</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00000000-0002-0000-0100-000000000000}">
          <x14:formula1>
            <xm:f>Skala!$B$16:$B$26</xm:f>
          </x14:formula1>
          <xm:sqref>B8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90"/>
  <sheetViews>
    <sheetView showGridLines="0" zoomScaleNormal="100" workbookViewId="0">
      <pane ySplit="7" topLeftCell="A8" activePane="bottomLeft" state="frozen"/>
      <selection activeCell="A25" sqref="A25"/>
      <selection pane="bottomLeft" activeCell="D8" sqref="D8:D9"/>
    </sheetView>
  </sheetViews>
  <sheetFormatPr defaultColWidth="9" defaultRowHeight="14" x14ac:dyDescent="0.3"/>
  <cols>
    <col min="1" max="1" width="80.58203125" customWidth="1"/>
    <col min="2" max="3" width="14.08203125" hidden="1" customWidth="1"/>
    <col min="4" max="4" width="40.58203125" style="83" customWidth="1"/>
    <col min="5" max="5" width="9" hidden="1" customWidth="1"/>
    <col min="6" max="6" width="50.58203125" customWidth="1"/>
    <col min="7" max="7" width="10.58203125" customWidth="1"/>
    <col min="8" max="8" width="6.58203125" hidden="1" customWidth="1"/>
    <col min="9" max="9" width="35.58203125" customWidth="1"/>
  </cols>
  <sheetData>
    <row r="1" spans="1:9" x14ac:dyDescent="0.3">
      <c r="B1" t="s">
        <v>16</v>
      </c>
      <c r="C1" t="s">
        <v>17</v>
      </c>
    </row>
    <row r="2" spans="1:9" ht="25" x14ac:dyDescent="0.5">
      <c r="A2" s="2" t="s">
        <v>18</v>
      </c>
      <c r="B2" s="2"/>
      <c r="C2" s="2"/>
      <c r="H2" s="83"/>
    </row>
    <row r="4" spans="1:9" ht="45" customHeight="1" x14ac:dyDescent="0.3">
      <c r="A4" s="35" t="s">
        <v>19</v>
      </c>
      <c r="B4" s="35"/>
      <c r="C4" s="35"/>
      <c r="D4" s="142" t="e">
        <f>AVERAGE(Score_F1,Score_F2,Score_F3,Score_F4)</f>
        <v>#DIV/0!</v>
      </c>
      <c r="E4" s="4"/>
      <c r="F4" s="143"/>
      <c r="G4" s="144" t="e">
        <f>IF(H4=0,"→",IF(H4&lt;0,"↓",IF(H4&gt;0,"↑")))</f>
        <v>#DIV/0!</v>
      </c>
      <c r="H4" s="43" t="e">
        <f>AVERAGE(Trend_F1,Trend_F2,Trend_F3,Trend_F4)</f>
        <v>#DIV/0!</v>
      </c>
      <c r="I4" s="43"/>
    </row>
    <row r="5" spans="1:9" ht="30" customHeight="1" x14ac:dyDescent="0.3">
      <c r="A5" s="121" t="s">
        <v>20</v>
      </c>
      <c r="B5" s="35"/>
      <c r="C5" s="35"/>
      <c r="D5" s="142"/>
      <c r="E5" s="4"/>
      <c r="F5" s="143"/>
      <c r="G5" s="144"/>
      <c r="H5" s="43"/>
      <c r="I5" s="43"/>
    </row>
    <row r="6" spans="1:9" ht="9" customHeight="1" x14ac:dyDescent="0.3">
      <c r="A6" s="45"/>
      <c r="B6" s="45"/>
      <c r="C6" s="45"/>
      <c r="D6" s="46"/>
      <c r="E6" s="46"/>
      <c r="F6" s="46"/>
      <c r="G6" s="124"/>
      <c r="H6" s="11"/>
      <c r="I6" s="11"/>
    </row>
    <row r="7" spans="1:9" s="52" customFormat="1" ht="28" x14ac:dyDescent="0.3">
      <c r="A7" s="53"/>
      <c r="B7" s="53"/>
      <c r="C7" s="53"/>
      <c r="D7" s="52" t="s">
        <v>21</v>
      </c>
      <c r="F7" s="52" t="s">
        <v>22</v>
      </c>
      <c r="G7" s="52" t="s">
        <v>23</v>
      </c>
      <c r="I7" s="51" t="s">
        <v>24</v>
      </c>
    </row>
    <row r="8" spans="1:9" ht="40.15" customHeight="1" x14ac:dyDescent="0.3">
      <c r="A8" s="109" t="s">
        <v>25</v>
      </c>
      <c r="B8" s="32"/>
      <c r="C8" s="32"/>
      <c r="D8" s="147"/>
      <c r="E8" s="125"/>
      <c r="F8" s="31" t="s">
        <v>26</v>
      </c>
      <c r="G8" s="148"/>
      <c r="H8" t="b">
        <f>IF(G8="→",0,IF(G8="↓",-1,IF(G8="↑",1)))</f>
        <v>0</v>
      </c>
      <c r="I8" s="145"/>
    </row>
    <row r="9" spans="1:9" ht="20.149999999999999" customHeight="1" x14ac:dyDescent="0.3">
      <c r="A9" s="25" t="s">
        <v>27</v>
      </c>
      <c r="B9" s="25"/>
      <c r="C9" s="25"/>
      <c r="D9" s="147"/>
      <c r="E9" s="125"/>
      <c r="F9" s="30" t="e">
        <f>IF(E18=0,"0",IF(E18&lt;1.25,"1",IF(E18&lt;1.75,"1 - 2",IF(E18&lt;2.25,"2",IF(E18&lt;2.75,"2 - 3",IF(E18&lt;3.25,"3",IF(E18&lt;3.75,"3 - 4",IF(E18&lt;4.25,"4",IF(E18&lt;4.75,"4 - 5",IF(E18&lt;5.1,"5"))))))))))</f>
        <v>#DIV/0!</v>
      </c>
      <c r="G9" s="148"/>
      <c r="I9" s="145"/>
    </row>
    <row r="10" spans="1:9" ht="14.25" customHeight="1" x14ac:dyDescent="0.3">
      <c r="A10" s="139"/>
      <c r="B10" s="13"/>
      <c r="C10" s="13"/>
    </row>
    <row r="11" spans="1:9" x14ac:dyDescent="0.3">
      <c r="A11" s="13" t="s">
        <v>28</v>
      </c>
      <c r="B11" s="13"/>
      <c r="C11" s="13"/>
    </row>
    <row r="12" spans="1:9" s="126" customFormat="1" ht="33.65" customHeight="1" x14ac:dyDescent="0.3">
      <c r="A12" s="57" t="s">
        <v>29</v>
      </c>
      <c r="B12" s="69" t="s">
        <v>30</v>
      </c>
      <c r="C12" s="69">
        <f>MATCH(B12,Skala!$A$4:$CA$4,0)</f>
        <v>8</v>
      </c>
      <c r="D12" s="37"/>
      <c r="E12" s="126" t="str">
        <f>IF(ISBLANK(D12),"",INDEX(Skala!$A$6:$A$10,MATCH(F!D12,INDEX(Skala!$6:$10,0,$C12),0)))</f>
        <v/>
      </c>
      <c r="F12" s="127"/>
    </row>
    <row r="13" spans="1:9" s="126" customFormat="1" ht="28.15" customHeight="1" x14ac:dyDescent="0.3">
      <c r="A13" s="123" t="s">
        <v>31</v>
      </c>
      <c r="B13" s="68" t="s">
        <v>30</v>
      </c>
      <c r="C13" s="68">
        <f>MATCH(B13,Skala!$A$4:$CA$4,0)</f>
        <v>8</v>
      </c>
      <c r="D13" s="128"/>
      <c r="E13" s="126" t="str">
        <f>IF(ISBLANK(D13),"",INDEX(Skala!$A$6:$A$10,MATCH(F!D13,INDEX(Skala!$6:$10,0,$C13),0)))</f>
        <v/>
      </c>
      <c r="F13" s="129"/>
    </row>
    <row r="14" spans="1:9" s="126" customFormat="1" ht="26" customHeight="1" x14ac:dyDescent="0.3">
      <c r="A14" s="57" t="s">
        <v>32</v>
      </c>
      <c r="B14" s="69" t="s">
        <v>30</v>
      </c>
      <c r="C14" s="69">
        <f>MATCH(B14,Skala!$A$4:$CA$4,0)</f>
        <v>8</v>
      </c>
      <c r="D14" s="37"/>
      <c r="E14" s="126" t="str">
        <f>IF(ISBLANK(D14),"",INDEX(Skala!$A$6:$A$10,MATCH(F!D14,INDEX(Skala!$6:$10,0,$C14),0)))</f>
        <v/>
      </c>
      <c r="F14" s="127"/>
    </row>
    <row r="15" spans="1:9" s="126" customFormat="1" ht="26.15" customHeight="1" x14ac:dyDescent="0.3">
      <c r="A15" s="123" t="s">
        <v>33</v>
      </c>
      <c r="B15" s="68" t="s">
        <v>34</v>
      </c>
      <c r="C15" s="68">
        <f>MATCH(B15,Skala!$A$4:$CA$4,0)</f>
        <v>3</v>
      </c>
      <c r="D15" s="128"/>
      <c r="E15" s="126" t="str">
        <f>IF(ISBLANK(D15),"",INDEX(Skala!$A$6:$A$10,MATCH(F!D15,INDEX(Skala!$6:$10,0,$C15),0)))</f>
        <v/>
      </c>
      <c r="F15" s="129"/>
    </row>
    <row r="16" spans="1:9" s="126" customFormat="1" ht="26.15" customHeight="1" x14ac:dyDescent="0.3">
      <c r="A16" s="57" t="s">
        <v>35</v>
      </c>
      <c r="B16" s="69" t="s">
        <v>34</v>
      </c>
      <c r="C16" s="69">
        <f>MATCH(B16,Skala!$A$4:$CA$4,0)</f>
        <v>3</v>
      </c>
      <c r="D16" s="37"/>
      <c r="E16" s="126" t="str">
        <f>IF(ISBLANK(D16),"",INDEX(Skala!$A$6:$A$10,MATCH(F!D16,INDEX(Skala!$6:$10,0,$C16),0)))</f>
        <v/>
      </c>
      <c r="F16" s="127"/>
    </row>
    <row r="17" spans="1:9" s="126" customFormat="1" ht="26.15" customHeight="1" x14ac:dyDescent="0.3">
      <c r="A17" s="123" t="s">
        <v>36</v>
      </c>
      <c r="B17" s="68" t="s">
        <v>34</v>
      </c>
      <c r="C17" s="68">
        <f>MATCH(B17,Skala!$A$4:$CA$4,0)</f>
        <v>3</v>
      </c>
      <c r="D17" s="128"/>
      <c r="E17" s="126" t="str">
        <f>IF(ISBLANK(D17),"",INDEX(Skala!$A$6:$A$10,MATCH(F!D17,INDEX(Skala!$6:$10,0,$C17),0)))</f>
        <v/>
      </c>
      <c r="F17" s="129"/>
    </row>
    <row r="18" spans="1:9" x14ac:dyDescent="0.3">
      <c r="A18" s="13"/>
      <c r="B18" s="13"/>
      <c r="C18" s="13"/>
      <c r="E18" t="e">
        <f>AVERAGE(E12:E17)</f>
        <v>#DIV/0!</v>
      </c>
    </row>
    <row r="19" spans="1:9" x14ac:dyDescent="0.3">
      <c r="A19" s="13" t="s">
        <v>37</v>
      </c>
      <c r="B19" s="13"/>
      <c r="C19" s="13"/>
    </row>
    <row r="20" spans="1:9" ht="37.5" x14ac:dyDescent="0.3">
      <c r="A20" s="38" t="s">
        <v>38</v>
      </c>
      <c r="B20" s="38"/>
      <c r="C20" s="38"/>
      <c r="E20" t="s">
        <v>39</v>
      </c>
    </row>
    <row r="21" spans="1:9" ht="35.65" customHeight="1" x14ac:dyDescent="0.3">
      <c r="A21" s="38" t="s">
        <v>40</v>
      </c>
      <c r="B21" s="38"/>
      <c r="C21" s="38"/>
    </row>
    <row r="22" spans="1:9" ht="55.15" customHeight="1" x14ac:dyDescent="0.3">
      <c r="A22" s="38" t="s">
        <v>41</v>
      </c>
      <c r="B22" s="38"/>
      <c r="C22" s="38"/>
    </row>
    <row r="23" spans="1:9" x14ac:dyDescent="0.3">
      <c r="A23" s="38" t="s">
        <v>42</v>
      </c>
      <c r="B23" s="38"/>
      <c r="C23" s="38"/>
    </row>
    <row r="24" spans="1:9" x14ac:dyDescent="0.3">
      <c r="A24" s="39" t="s">
        <v>43</v>
      </c>
      <c r="B24" s="39"/>
      <c r="C24" s="39"/>
    </row>
    <row r="25" spans="1:9" x14ac:dyDescent="0.3">
      <c r="A25" s="115" t="s">
        <v>44</v>
      </c>
      <c r="B25" s="39"/>
      <c r="C25" s="39"/>
    </row>
    <row r="26" spans="1:9" x14ac:dyDescent="0.3">
      <c r="A26" s="115" t="s">
        <v>45</v>
      </c>
      <c r="B26" s="76"/>
      <c r="C26" s="76"/>
    </row>
    <row r="27" spans="1:9" x14ac:dyDescent="0.3">
      <c r="A27" s="115" t="s">
        <v>46</v>
      </c>
      <c r="B27" s="76"/>
      <c r="C27" s="76"/>
    </row>
    <row r="28" spans="1:9" x14ac:dyDescent="0.3">
      <c r="A28" s="115" t="s">
        <v>47</v>
      </c>
      <c r="B28" s="76"/>
      <c r="C28" s="76"/>
    </row>
    <row r="29" spans="1:9" x14ac:dyDescent="0.3">
      <c r="A29" s="115" t="s">
        <v>48</v>
      </c>
      <c r="B29" s="76"/>
      <c r="C29" s="76"/>
    </row>
    <row r="30" spans="1:9" s="51" customFormat="1" ht="28" x14ac:dyDescent="0.3">
      <c r="D30" s="51" t="s">
        <v>21</v>
      </c>
      <c r="F30" s="51" t="s">
        <v>22</v>
      </c>
      <c r="G30" s="51" t="s">
        <v>23</v>
      </c>
      <c r="I30" s="51" t="s">
        <v>24</v>
      </c>
    </row>
    <row r="31" spans="1:9" ht="40.15" customHeight="1" x14ac:dyDescent="0.3">
      <c r="A31" s="109" t="s">
        <v>49</v>
      </c>
      <c r="B31" s="32"/>
      <c r="C31" s="32"/>
      <c r="D31" s="147"/>
      <c r="E31" s="149"/>
      <c r="F31" s="31" t="s">
        <v>50</v>
      </c>
      <c r="G31" s="148"/>
      <c r="H31" t="b">
        <f>IF(G31="→",0,IF(G31="↓",-1,IF(G31="↑",1)))</f>
        <v>0</v>
      </c>
      <c r="I31" s="145"/>
    </row>
    <row r="32" spans="1:9" ht="20.149999999999999" customHeight="1" x14ac:dyDescent="0.3">
      <c r="A32" s="25" t="s">
        <v>51</v>
      </c>
      <c r="B32" s="25"/>
      <c r="C32" s="25"/>
      <c r="D32" s="147"/>
      <c r="E32" s="149"/>
      <c r="F32" s="30" t="e">
        <f>IF(E42=0,"0",IF(E42&lt;1.25,"1",IF(E42&lt;1.75,"1 - 2",IF(E42&lt;2.25,"2",IF(E42&lt;2.75,"2 - 3",IF(E42&lt;3.25,"3",IF(E42&lt;3.75,"3 - 4",IF(E42&lt;4.25,"4",IF(E42&lt;4.75,"4 - 5",IF(E42&lt;5.1,"5"))))))))))</f>
        <v>#DIV/0!</v>
      </c>
      <c r="G32" s="148"/>
      <c r="I32" s="145"/>
    </row>
    <row r="33" spans="1:7" x14ac:dyDescent="0.3">
      <c r="A33" s="13"/>
      <c r="B33" s="13"/>
      <c r="C33" s="13"/>
    </row>
    <row r="34" spans="1:7" x14ac:dyDescent="0.3">
      <c r="A34" s="13" t="s">
        <v>28</v>
      </c>
      <c r="B34" s="13"/>
      <c r="C34" s="13"/>
      <c r="G34" s="79"/>
    </row>
    <row r="35" spans="1:7" ht="29.15" customHeight="1" x14ac:dyDescent="0.3">
      <c r="A35" s="57" t="s">
        <v>52</v>
      </c>
      <c r="B35" s="69" t="s">
        <v>34</v>
      </c>
      <c r="C35" s="67">
        <f>MATCH(B35,Skala!$A$4:$CA$4,0)</f>
        <v>3</v>
      </c>
      <c r="D35" s="37"/>
      <c r="E35" t="str">
        <f>IF(ISBLANK(D35),"",INDEX(Skala!$A$6:$A$10,MATCH(F!D35,INDEX(Skala!$6:$10,0,$C35),0)))</f>
        <v/>
      </c>
      <c r="F35" s="130"/>
    </row>
    <row r="36" spans="1:7" ht="29.15" customHeight="1" x14ac:dyDescent="0.3">
      <c r="A36" s="123" t="s">
        <v>53</v>
      </c>
      <c r="B36" s="68" t="s">
        <v>34</v>
      </c>
      <c r="C36" s="68">
        <f>MATCH(B36,Skala!$A$4:$CA$4,0)</f>
        <v>3</v>
      </c>
      <c r="D36" s="128"/>
      <c r="E36" t="str">
        <f>IF(ISBLANK(D36),"",INDEX(Skala!$A$6:$A$10,MATCH(F!D36,INDEX(Skala!$6:$10,0,$C36),0)))</f>
        <v/>
      </c>
      <c r="F36" s="131"/>
    </row>
    <row r="37" spans="1:7" ht="29.15" customHeight="1" x14ac:dyDescent="0.3">
      <c r="A37" s="57" t="s">
        <v>54</v>
      </c>
      <c r="B37" s="69" t="s">
        <v>34</v>
      </c>
      <c r="C37" s="67">
        <f>MATCH(B37,Skala!$A$4:$CA$4,0)</f>
        <v>3</v>
      </c>
      <c r="D37" s="37"/>
      <c r="E37" t="str">
        <f>IF(ISBLANK(D37),"",INDEX(Skala!$A$6:$A$10,MATCH(F!D37,INDEX(Skala!$6:$10,0,$C37),0)))</f>
        <v/>
      </c>
      <c r="F37" s="130"/>
    </row>
    <row r="38" spans="1:7" ht="29.15" customHeight="1" x14ac:dyDescent="0.3">
      <c r="A38" s="123" t="s">
        <v>55</v>
      </c>
      <c r="B38" s="69" t="s">
        <v>34</v>
      </c>
      <c r="C38" s="67">
        <f>MATCH(B38,Skala!$A$4:$CA$4,0)</f>
        <v>3</v>
      </c>
      <c r="D38" s="128"/>
      <c r="E38" t="str">
        <f>IF(ISBLANK(D38),"",INDEX(Skala!$A$6:$A$10,MATCH(F!D38,INDEX(Skala!$6:$10,0,$C38),0)))</f>
        <v/>
      </c>
      <c r="F38" s="131"/>
    </row>
    <row r="39" spans="1:7" ht="29.15" customHeight="1" x14ac:dyDescent="0.3">
      <c r="A39" s="57" t="s">
        <v>56</v>
      </c>
      <c r="B39" s="69" t="s">
        <v>34</v>
      </c>
      <c r="C39" s="67">
        <f>MATCH(B39,Skala!$A$4:$CA$4,0)</f>
        <v>3</v>
      </c>
      <c r="D39" s="37"/>
      <c r="E39" t="str">
        <f>IF(ISBLANK(D39),"",INDEX(Skala!$A$6:$A$10,MATCH(F!D39,INDEX(Skala!$6:$10,0,$C39),0)))</f>
        <v/>
      </c>
      <c r="F39" s="130"/>
    </row>
    <row r="40" spans="1:7" ht="36.65" customHeight="1" x14ac:dyDescent="0.3">
      <c r="A40" s="123" t="s">
        <v>57</v>
      </c>
      <c r="B40" s="68" t="s">
        <v>34</v>
      </c>
      <c r="C40" s="68">
        <f>MATCH(B40,Skala!$A$4:$CA$4,0)</f>
        <v>3</v>
      </c>
      <c r="D40" s="128"/>
      <c r="E40" t="str">
        <f>IF(ISBLANK(D40),"",INDEX(Skala!$A$6:$A$10,MATCH(F!D40,INDEX(Skala!$6:$10,0,$C40),0)))</f>
        <v/>
      </c>
      <c r="F40" s="131"/>
    </row>
    <row r="41" spans="1:7" ht="26.15" customHeight="1" x14ac:dyDescent="0.3">
      <c r="A41" s="57" t="s">
        <v>58</v>
      </c>
      <c r="B41" s="69" t="s">
        <v>34</v>
      </c>
      <c r="C41" s="67">
        <f>MATCH(B41,Skala!$A$4:$CA$4,0)</f>
        <v>3</v>
      </c>
      <c r="D41" s="37"/>
      <c r="E41" t="str">
        <f>IF(ISBLANK(D41),"",INDEX(Skala!$A$6:$A$10,MATCH(F!D41,INDEX(Skala!$6:$10,0,$C41),0)))</f>
        <v/>
      </c>
      <c r="F41" s="132"/>
    </row>
    <row r="42" spans="1:7" x14ac:dyDescent="0.3">
      <c r="A42" s="14"/>
      <c r="B42" s="14"/>
      <c r="C42" s="14"/>
      <c r="E42" t="e">
        <f>AVERAGE(E35:E41)</f>
        <v>#DIV/0!</v>
      </c>
    </row>
    <row r="43" spans="1:7" x14ac:dyDescent="0.3">
      <c r="A43" s="13" t="s">
        <v>37</v>
      </c>
      <c r="B43" s="13"/>
      <c r="C43" s="13"/>
    </row>
    <row r="44" spans="1:7" ht="31.5" customHeight="1" x14ac:dyDescent="0.3">
      <c r="A44" s="38" t="s">
        <v>59</v>
      </c>
      <c r="B44" s="38"/>
      <c r="C44" s="38"/>
    </row>
    <row r="45" spans="1:7" ht="44.65" customHeight="1" x14ac:dyDescent="0.3">
      <c r="A45" s="38" t="s">
        <v>60</v>
      </c>
      <c r="B45" s="38"/>
      <c r="C45" s="38"/>
    </row>
    <row r="46" spans="1:7" x14ac:dyDescent="0.3">
      <c r="A46" s="39" t="s">
        <v>43</v>
      </c>
      <c r="B46" s="39"/>
      <c r="C46" s="39"/>
    </row>
    <row r="47" spans="1:7" x14ac:dyDescent="0.3">
      <c r="A47" s="113" t="s">
        <v>48</v>
      </c>
      <c r="B47" s="70"/>
      <c r="C47" s="70"/>
    </row>
    <row r="48" spans="1:7" x14ac:dyDescent="0.3">
      <c r="A48" s="113" t="s">
        <v>61</v>
      </c>
      <c r="B48" s="70"/>
      <c r="C48" s="70"/>
    </row>
    <row r="49" spans="1:9" x14ac:dyDescent="0.3">
      <c r="A49" s="113" t="s">
        <v>62</v>
      </c>
      <c r="B49" s="70"/>
      <c r="C49" s="70"/>
    </row>
    <row r="50" spans="1:9" ht="28" x14ac:dyDescent="0.3">
      <c r="A50" s="113" t="s">
        <v>63</v>
      </c>
      <c r="B50" s="70"/>
      <c r="C50" s="70"/>
    </row>
    <row r="51" spans="1:9" x14ac:dyDescent="0.3">
      <c r="A51" s="73"/>
      <c r="B51" s="73"/>
      <c r="C51" s="73"/>
    </row>
    <row r="52" spans="1:9" s="51" customFormat="1" ht="28" x14ac:dyDescent="0.3">
      <c r="A52" s="72"/>
      <c r="B52" s="72"/>
      <c r="C52" s="72"/>
      <c r="D52" s="51" t="s">
        <v>21</v>
      </c>
      <c r="F52" s="51" t="s">
        <v>22</v>
      </c>
      <c r="G52" s="51" t="s">
        <v>23</v>
      </c>
      <c r="I52" s="51" t="s">
        <v>24</v>
      </c>
    </row>
    <row r="53" spans="1:9" ht="40.15" customHeight="1" x14ac:dyDescent="0.3">
      <c r="A53" s="32" t="s">
        <v>64</v>
      </c>
      <c r="B53" s="32"/>
      <c r="C53" s="32"/>
      <c r="D53" s="147"/>
      <c r="E53" s="125"/>
      <c r="F53" s="31" t="s">
        <v>65</v>
      </c>
      <c r="G53" s="148"/>
      <c r="H53" t="b">
        <f>IF(G53="→",0,IF(G53="↓",-1,IF(G53="↑",1)))</f>
        <v>0</v>
      </c>
      <c r="I53" s="146"/>
    </row>
    <row r="54" spans="1:9" ht="20.149999999999999" customHeight="1" x14ac:dyDescent="0.3">
      <c r="A54" s="25" t="s">
        <v>66</v>
      </c>
      <c r="B54" s="25"/>
      <c r="C54" s="25"/>
      <c r="D54" s="147"/>
      <c r="E54" s="125"/>
      <c r="F54" s="30" t="e">
        <f>IF(E59=0,0,IF(E59&lt;1.25,"1",IF(E59&lt;1.75,"1 - 2",IF(E59&lt;2.25,"2",IF(E59&lt;2.75,"2 - 3",IF(E59&lt;3.25,"3",IF(E59&lt;3.75,"3 - 4",IF(E59&lt;4.25,"4",IF(E59&lt;4.75,"4 - 5",IF(E59&lt;5.1,"5"))))))))))</f>
        <v>#DIV/0!</v>
      </c>
      <c r="G54" s="148"/>
      <c r="I54" s="146"/>
    </row>
    <row r="55" spans="1:9" x14ac:dyDescent="0.3">
      <c r="A55" s="13"/>
      <c r="B55" s="13"/>
      <c r="C55" s="13"/>
    </row>
    <row r="56" spans="1:9" x14ac:dyDescent="0.3">
      <c r="A56" s="13" t="s">
        <v>28</v>
      </c>
      <c r="B56" s="13"/>
      <c r="C56" s="13"/>
    </row>
    <row r="57" spans="1:9" ht="50.25" customHeight="1" x14ac:dyDescent="0.3">
      <c r="A57" s="57" t="s">
        <v>67</v>
      </c>
      <c r="B57" s="69" t="s">
        <v>34</v>
      </c>
      <c r="C57" s="67">
        <f>MATCH(B57,Skala!$A$4:$CA$4,0)</f>
        <v>3</v>
      </c>
      <c r="D57" s="37"/>
      <c r="F57" s="132"/>
    </row>
    <row r="58" spans="1:9" ht="33.65" customHeight="1" x14ac:dyDescent="0.3">
      <c r="A58" s="123" t="s">
        <v>68</v>
      </c>
      <c r="B58" s="68" t="s">
        <v>34</v>
      </c>
      <c r="C58" s="68">
        <f>MATCH(B58,Skala!$A$4:$CA$4,0)</f>
        <v>3</v>
      </c>
      <c r="D58" s="128"/>
      <c r="F58" s="131"/>
    </row>
    <row r="59" spans="1:9" ht="14.25" customHeight="1" x14ac:dyDescent="0.3">
      <c r="A59" s="15"/>
      <c r="B59" s="15"/>
      <c r="C59" s="15"/>
      <c r="E59" t="e">
        <f>AVERAGE(E57:E58)</f>
        <v>#DIV/0!</v>
      </c>
    </row>
    <row r="60" spans="1:9" x14ac:dyDescent="0.3">
      <c r="A60" s="13" t="s">
        <v>37</v>
      </c>
      <c r="B60" s="13"/>
      <c r="C60" s="13"/>
    </row>
    <row r="61" spans="1:9" ht="20.65" customHeight="1" x14ac:dyDescent="0.3">
      <c r="A61" s="38" t="s">
        <v>69</v>
      </c>
      <c r="B61" s="13"/>
      <c r="C61" s="13"/>
    </row>
    <row r="62" spans="1:9" ht="25" x14ac:dyDescent="0.3">
      <c r="A62" s="38" t="s">
        <v>70</v>
      </c>
      <c r="B62" s="38"/>
      <c r="C62" s="38"/>
    </row>
    <row r="63" spans="1:9" x14ac:dyDescent="0.3">
      <c r="A63" s="38" t="s">
        <v>71</v>
      </c>
      <c r="B63" s="38"/>
      <c r="C63" s="38"/>
    </row>
    <row r="64" spans="1:9" x14ac:dyDescent="0.3">
      <c r="A64" s="39" t="s">
        <v>43</v>
      </c>
      <c r="B64" s="38"/>
      <c r="C64" s="38"/>
    </row>
    <row r="65" spans="1:9" x14ac:dyDescent="0.3">
      <c r="A65" s="115" t="s">
        <v>44</v>
      </c>
      <c r="B65" s="38"/>
      <c r="C65" s="38"/>
    </row>
    <row r="66" spans="1:9" x14ac:dyDescent="0.3">
      <c r="A66" s="115" t="s">
        <v>72</v>
      </c>
      <c r="B66" s="38"/>
      <c r="C66" s="38"/>
    </row>
    <row r="67" spans="1:9" x14ac:dyDescent="0.3">
      <c r="A67" s="38"/>
      <c r="B67" s="38"/>
      <c r="C67" s="38"/>
    </row>
    <row r="68" spans="1:9" s="48" customFormat="1" ht="28" x14ac:dyDescent="0.3">
      <c r="A68" s="55"/>
      <c r="B68" s="55"/>
      <c r="C68" s="55"/>
      <c r="D68" s="48" t="s">
        <v>21</v>
      </c>
      <c r="F68" s="48" t="s">
        <v>22</v>
      </c>
      <c r="G68" s="48" t="s">
        <v>23</v>
      </c>
      <c r="I68" s="48" t="s">
        <v>24</v>
      </c>
    </row>
    <row r="69" spans="1:9" ht="40.15" customHeight="1" x14ac:dyDescent="0.3">
      <c r="A69" s="32" t="s">
        <v>73</v>
      </c>
      <c r="B69" s="32"/>
      <c r="C69" s="32"/>
      <c r="D69" s="147"/>
      <c r="E69" s="125"/>
      <c r="F69" s="31" t="s">
        <v>74</v>
      </c>
      <c r="G69" s="148"/>
      <c r="H69" t="b">
        <f>IF(G69="→",0,IF(G69="↓",-1,IF(G69="↑",1)))</f>
        <v>0</v>
      </c>
      <c r="I69" s="145"/>
    </row>
    <row r="70" spans="1:9" ht="20.149999999999999" customHeight="1" x14ac:dyDescent="0.3">
      <c r="A70" s="25" t="s">
        <v>75</v>
      </c>
      <c r="B70" s="25"/>
      <c r="C70" s="25"/>
      <c r="D70" s="147"/>
      <c r="E70" s="125"/>
      <c r="F70" s="30" t="e">
        <f>IF(E81=0,0,IF(E81&lt;1.25,"1",IF(E81&lt;1.75,"1 - 2",IF(E81&lt;2.25,"2",IF(E81&lt;2.75,"2 - 3",IF(E81&lt;3.25,"3",IF(E81&lt;3.75,"3 - 4",IF(E81&lt;4.25,"4",IF(E81&lt;4.75,"4 - 5",IF(E81&lt;5.1,"5"))))))))))</f>
        <v>#DIV/0!</v>
      </c>
      <c r="G70" s="148"/>
      <c r="I70" s="145"/>
    </row>
    <row r="71" spans="1:9" x14ac:dyDescent="0.3">
      <c r="A71" s="13"/>
      <c r="B71" s="13"/>
      <c r="C71" s="13"/>
    </row>
    <row r="72" spans="1:9" x14ac:dyDescent="0.3">
      <c r="A72" s="13" t="s">
        <v>28</v>
      </c>
      <c r="B72" s="13"/>
      <c r="C72" s="13"/>
    </row>
    <row r="73" spans="1:9" ht="29.65" customHeight="1" x14ac:dyDescent="0.3">
      <c r="A73" s="57" t="s">
        <v>76</v>
      </c>
      <c r="B73" s="78" t="s">
        <v>77</v>
      </c>
      <c r="C73" s="67">
        <f>MATCH(B73,Skala!$A$4:$CA$4,0)</f>
        <v>13</v>
      </c>
      <c r="D73" s="37"/>
      <c r="F73" s="132"/>
    </row>
    <row r="74" spans="1:9" ht="48.75" customHeight="1" x14ac:dyDescent="0.3">
      <c r="A74" s="123" t="s">
        <v>78</v>
      </c>
      <c r="B74" s="68" t="s">
        <v>34</v>
      </c>
      <c r="C74" s="68">
        <f>MATCH(B74,Skala!$A$4:$CA$4,0)</f>
        <v>3</v>
      </c>
      <c r="D74" s="128"/>
      <c r="F74" s="131"/>
    </row>
    <row r="75" spans="1:9" ht="60.75" customHeight="1" x14ac:dyDescent="0.3">
      <c r="A75" s="57" t="s">
        <v>79</v>
      </c>
      <c r="B75" s="69" t="s">
        <v>34</v>
      </c>
      <c r="C75" s="67">
        <f>MATCH(B75,Skala!$A$4:$CA$4,0)</f>
        <v>3</v>
      </c>
      <c r="D75" s="37"/>
      <c r="F75" s="132"/>
    </row>
    <row r="76" spans="1:9" ht="57.75" customHeight="1" x14ac:dyDescent="0.3">
      <c r="A76" s="123" t="s">
        <v>80</v>
      </c>
      <c r="B76" s="68" t="s">
        <v>34</v>
      </c>
      <c r="C76" s="68">
        <f>MATCH(B76,Skala!$A$4:$CA$4,0)</f>
        <v>3</v>
      </c>
      <c r="D76" s="128"/>
      <c r="F76" s="131"/>
    </row>
    <row r="77" spans="1:9" ht="31.5" customHeight="1" x14ac:dyDescent="0.3">
      <c r="A77" s="57" t="s">
        <v>81</v>
      </c>
      <c r="B77" s="69" t="s">
        <v>34</v>
      </c>
      <c r="C77" s="67">
        <f>MATCH(B77,Skala!$A$4:$CA$4,0)</f>
        <v>3</v>
      </c>
      <c r="D77" s="37"/>
      <c r="F77" s="132"/>
    </row>
    <row r="78" spans="1:9" ht="34.5" customHeight="1" x14ac:dyDescent="0.3">
      <c r="A78" s="123" t="s">
        <v>82</v>
      </c>
      <c r="B78" s="77" t="s">
        <v>77</v>
      </c>
      <c r="C78" s="68">
        <f>MATCH(B78,Skala!$A$4:$CA$4,0)</f>
        <v>13</v>
      </c>
      <c r="D78" s="128"/>
      <c r="F78" s="131"/>
    </row>
    <row r="79" spans="1:9" ht="31.5" customHeight="1" x14ac:dyDescent="0.3">
      <c r="A79" s="57" t="s">
        <v>83</v>
      </c>
      <c r="B79" s="69" t="s">
        <v>34</v>
      </c>
      <c r="C79" s="67">
        <f>MATCH(B79,Skala!$A$4:$CA$4,0)</f>
        <v>3</v>
      </c>
      <c r="D79" s="37"/>
      <c r="F79" s="132"/>
    </row>
    <row r="80" spans="1:9" ht="31.15" customHeight="1" x14ac:dyDescent="0.3">
      <c r="A80" s="123" t="s">
        <v>84</v>
      </c>
      <c r="B80" s="68" t="s">
        <v>34</v>
      </c>
      <c r="C80" s="68">
        <f>MATCH(B80,Skala!$A$4:$CA$4,0)</f>
        <v>3</v>
      </c>
      <c r="D80" s="128"/>
      <c r="F80" s="131"/>
    </row>
    <row r="81" spans="1:5" ht="14.25" customHeight="1" x14ac:dyDescent="0.3">
      <c r="A81" s="14"/>
      <c r="B81" s="14"/>
      <c r="C81" s="14"/>
      <c r="E81" t="e">
        <f>AVERAGE(E73:E80)</f>
        <v>#DIV/0!</v>
      </c>
    </row>
    <row r="82" spans="1:5" x14ac:dyDescent="0.3">
      <c r="A82" s="13" t="s">
        <v>37</v>
      </c>
      <c r="B82" s="13"/>
      <c r="C82" s="13"/>
    </row>
    <row r="83" spans="1:5" ht="25" x14ac:dyDescent="0.3">
      <c r="A83" s="38" t="s">
        <v>85</v>
      </c>
      <c r="B83" s="38"/>
      <c r="C83" s="38"/>
    </row>
    <row r="84" spans="1:5" ht="23.65" customHeight="1" x14ac:dyDescent="0.3">
      <c r="A84" s="38" t="s">
        <v>86</v>
      </c>
      <c r="B84" s="38"/>
      <c r="C84" s="38"/>
    </row>
    <row r="85" spans="1:5" ht="74.650000000000006" customHeight="1" x14ac:dyDescent="0.3">
      <c r="A85" s="38" t="s">
        <v>450</v>
      </c>
      <c r="B85" s="38"/>
      <c r="C85" s="38"/>
      <c r="D85" s="140"/>
    </row>
    <row r="86" spans="1:5" x14ac:dyDescent="0.3">
      <c r="A86" s="39" t="s">
        <v>43</v>
      </c>
      <c r="B86" s="39"/>
      <c r="C86" s="39"/>
    </row>
    <row r="87" spans="1:5" x14ac:dyDescent="0.3">
      <c r="A87" s="113" t="s">
        <v>87</v>
      </c>
      <c r="B87" s="70"/>
      <c r="C87" s="70"/>
      <c r="D87" s="140"/>
    </row>
    <row r="88" spans="1:5" x14ac:dyDescent="0.3">
      <c r="A88" s="114" t="s">
        <v>88</v>
      </c>
      <c r="B88" s="75"/>
      <c r="C88" s="75"/>
      <c r="D88" s="1"/>
    </row>
    <row r="89" spans="1:5" x14ac:dyDescent="0.3">
      <c r="A89" s="113" t="s">
        <v>89</v>
      </c>
      <c r="B89" s="70"/>
      <c r="C89" s="70"/>
    </row>
    <row r="90" spans="1:5" x14ac:dyDescent="0.3">
      <c r="A90" s="114" t="s">
        <v>90</v>
      </c>
      <c r="B90" s="75"/>
      <c r="C90" s="75"/>
      <c r="D90" s="1"/>
    </row>
  </sheetData>
  <sheetProtection algorithmName="SHA-1" hashValue="Lg24xT6I3mN02sTFk+iWF/nrvXY=" saltValue="Dho8fO9RV2cLP1/aiM+whg==" spinCount="100000" sheet="1" formatCells="0" formatRows="0" selectLockedCells="1"/>
  <mergeCells count="16">
    <mergeCell ref="D4:D5"/>
    <mergeCell ref="F4:F5"/>
    <mergeCell ref="G4:G5"/>
    <mergeCell ref="I69:I70"/>
    <mergeCell ref="I8:I9"/>
    <mergeCell ref="I31:I32"/>
    <mergeCell ref="I53:I54"/>
    <mergeCell ref="D53:D54"/>
    <mergeCell ref="G53:G54"/>
    <mergeCell ref="D69:D70"/>
    <mergeCell ref="G69:G70"/>
    <mergeCell ref="D8:D9"/>
    <mergeCell ref="G8:G9"/>
    <mergeCell ref="D31:D32"/>
    <mergeCell ref="E31:E32"/>
    <mergeCell ref="G31:G32"/>
  </mergeCells>
  <conditionalFormatting sqref="D8">
    <cfRule type="cellIs" dxfId="259" priority="265" operator="equal">
      <formula>1</formula>
    </cfRule>
    <cfRule type="cellIs" dxfId="258" priority="266" operator="equal">
      <formula>2</formula>
    </cfRule>
    <cfRule type="cellIs" dxfId="257" priority="267" operator="equal">
      <formula>4</formula>
    </cfRule>
    <cfRule type="cellIs" dxfId="256" priority="268" operator="equal">
      <formula>3</formula>
    </cfRule>
    <cfRule type="cellIs" dxfId="255" priority="269" operator="equal">
      <formula>5</formula>
    </cfRule>
  </conditionalFormatting>
  <conditionalFormatting sqref="D4">
    <cfRule type="cellIs" dxfId="254" priority="232" operator="greaterThan">
      <formula>3.9</formula>
    </cfRule>
    <cfRule type="cellIs" dxfId="253" priority="233" operator="between">
      <formula>2.1</formula>
      <formula>4</formula>
    </cfRule>
    <cfRule type="cellIs" dxfId="252" priority="234" operator="lessThan">
      <formula>2.1</formula>
    </cfRule>
  </conditionalFormatting>
  <conditionalFormatting sqref="G59:H59">
    <cfRule type="containsErrors" dxfId="251" priority="165">
      <formula>ISERROR(G59)</formula>
    </cfRule>
  </conditionalFormatting>
  <conditionalFormatting sqref="G4 G6">
    <cfRule type="containsErrors" dxfId="250" priority="162">
      <formula>ISERROR(G4)</formula>
    </cfRule>
  </conditionalFormatting>
  <conditionalFormatting sqref="F9 H9">
    <cfRule type="containsErrors" dxfId="249" priority="272">
      <formula>ISERROR(F9)</formula>
    </cfRule>
  </conditionalFormatting>
  <conditionalFormatting sqref="F77">
    <cfRule type="containsErrors" dxfId="246" priority="63">
      <formula>ISERROR(F77)</formula>
    </cfRule>
  </conditionalFormatting>
  <conditionalFormatting sqref="F32">
    <cfRule type="containsErrors" dxfId="245" priority="48">
      <formula>ISERROR(F32)</formula>
    </cfRule>
  </conditionalFormatting>
  <conditionalFormatting sqref="F54">
    <cfRule type="containsErrors" dxfId="244" priority="45">
      <formula>ISERROR(F54)</formula>
    </cfRule>
  </conditionalFormatting>
  <conditionalFormatting sqref="F70">
    <cfRule type="containsErrors" dxfId="243" priority="41">
      <formula>ISERROR(F70)</formula>
    </cfRule>
  </conditionalFormatting>
  <conditionalFormatting sqref="D31">
    <cfRule type="cellIs" dxfId="242" priority="36" operator="equal">
      <formula>1</formula>
    </cfRule>
    <cfRule type="cellIs" dxfId="241" priority="37" operator="equal">
      <formula>2</formula>
    </cfRule>
    <cfRule type="cellIs" dxfId="240" priority="38" operator="equal">
      <formula>4</formula>
    </cfRule>
    <cfRule type="cellIs" dxfId="239" priority="39" operator="equal">
      <formula>3</formula>
    </cfRule>
    <cfRule type="cellIs" dxfId="238" priority="40" operator="equal">
      <formula>5</formula>
    </cfRule>
  </conditionalFormatting>
  <conditionalFormatting sqref="D53">
    <cfRule type="cellIs" dxfId="237" priority="31" operator="equal">
      <formula>1</formula>
    </cfRule>
    <cfRule type="cellIs" dxfId="236" priority="32" operator="equal">
      <formula>2</formula>
    </cfRule>
    <cfRule type="cellIs" dxfId="235" priority="33" operator="equal">
      <formula>4</formula>
    </cfRule>
    <cfRule type="cellIs" dxfId="234" priority="34" operator="equal">
      <formula>3</formula>
    </cfRule>
    <cfRule type="cellIs" dxfId="233" priority="35" operator="equal">
      <formula>5</formula>
    </cfRule>
  </conditionalFormatting>
  <conditionalFormatting sqref="D69">
    <cfRule type="cellIs" dxfId="232" priority="26" operator="equal">
      <formula>1</formula>
    </cfRule>
    <cfRule type="cellIs" dxfId="231" priority="27" operator="equal">
      <formula>2</formula>
    </cfRule>
    <cfRule type="cellIs" dxfId="230" priority="28" operator="equal">
      <formula>4</formula>
    </cfRule>
    <cfRule type="cellIs" dxfId="229" priority="29" operator="equal">
      <formula>3</formula>
    </cfRule>
    <cfRule type="cellIs" dxfId="228" priority="30" operator="equal">
      <formula>5</formula>
    </cfRule>
  </conditionalFormatting>
  <conditionalFormatting sqref="D12 D16 D14">
    <cfRule type="containsBlanks" dxfId="227" priority="25">
      <formula>LEN(TRIM(D12))=0</formula>
    </cfRule>
  </conditionalFormatting>
  <conditionalFormatting sqref="D13 D15">
    <cfRule type="containsBlanks" dxfId="226" priority="24">
      <formula>LEN(TRIM(D13))=0</formula>
    </cfRule>
  </conditionalFormatting>
  <conditionalFormatting sqref="D17">
    <cfRule type="containsBlanks" dxfId="225" priority="23">
      <formula>LEN(TRIM(D17))=0</formula>
    </cfRule>
  </conditionalFormatting>
  <conditionalFormatting sqref="D39 D41">
    <cfRule type="containsBlanks" dxfId="224" priority="15">
      <formula>LEN(TRIM(D39))=0</formula>
    </cfRule>
  </conditionalFormatting>
  <conditionalFormatting sqref="D40">
    <cfRule type="containsBlanks" dxfId="223" priority="14">
      <formula>LEN(TRIM(D40))=0</formula>
    </cfRule>
  </conditionalFormatting>
  <conditionalFormatting sqref="D57">
    <cfRule type="containsBlanks" dxfId="222" priority="13">
      <formula>LEN(TRIM(D57))=0</formula>
    </cfRule>
  </conditionalFormatting>
  <conditionalFormatting sqref="D58">
    <cfRule type="containsBlanks" dxfId="221" priority="12">
      <formula>LEN(TRIM(D58))=0</formula>
    </cfRule>
  </conditionalFormatting>
  <conditionalFormatting sqref="D73 D77 D79 D75">
    <cfRule type="containsBlanks" dxfId="220" priority="11">
      <formula>LEN(TRIM(D73))=0</formula>
    </cfRule>
  </conditionalFormatting>
  <conditionalFormatting sqref="D76 D78 D80">
    <cfRule type="containsBlanks" dxfId="219" priority="10">
      <formula>LEN(TRIM(D76))=0</formula>
    </cfRule>
  </conditionalFormatting>
  <conditionalFormatting sqref="D36">
    <cfRule type="containsBlanks" dxfId="218" priority="3">
      <formula>LEN(TRIM(D36))=0</formula>
    </cfRule>
  </conditionalFormatting>
  <conditionalFormatting sqref="D38">
    <cfRule type="containsBlanks" dxfId="217" priority="2">
      <formula>LEN(TRIM(D38))=0</formula>
    </cfRule>
  </conditionalFormatting>
  <conditionalFormatting sqref="D37">
    <cfRule type="containsBlanks" dxfId="216" priority="4">
      <formula>LEN(TRIM(D37))=0</formula>
    </cfRule>
  </conditionalFormatting>
  <conditionalFormatting sqref="D35">
    <cfRule type="containsBlanks" dxfId="215" priority="5">
      <formula>LEN(TRIM(D35))=0</formula>
    </cfRule>
  </conditionalFormatting>
  <conditionalFormatting sqref="D74">
    <cfRule type="containsBlanks" dxfId="214" priority="1">
      <formula>LEN(TRIM(D74))=0</formula>
    </cfRule>
  </conditionalFormatting>
  <hyperlinks>
    <hyperlink ref="A49" r:id="rId1" display="Link til DiFi Standard for begrepsbeskrivelser " xr:uid="{00000000-0004-0000-0200-000000000000}"/>
    <hyperlink ref="A50" r:id="rId2" display="Link til DiFi Standard for beskrivelse av datasett og datakataloger (DCAT-AP-NO)" xr:uid="{00000000-0004-0000-0200-000001000000}"/>
    <hyperlink ref="A26" r:id="rId3" display="OID Direktoratet for e-helse " xr:uid="{00000000-0004-0000-0200-000002000000}"/>
    <hyperlink ref="A87" r:id="rId4" xr:uid="{00000000-0004-0000-0200-000003000000}"/>
    <hyperlink ref="A88" r:id="rId5" display="Linker til nasjonale nordiske variabelkataloger" xr:uid="{00000000-0004-0000-0200-000004000000}"/>
    <hyperlink ref="A47" r:id="rId6" display="Nasjonal spesifikasjon for metadata om helsedata" xr:uid="{00000000-0004-0000-0200-000005000000}"/>
    <hyperlink ref="A25" r:id="rId7" display="Pekere til offentlige ressurser på nett (Difi)" xr:uid="{01487364-8A97-4384-8887-47A7A32A0881}"/>
    <hyperlink ref="A65" r:id="rId8" display="Pekere til offentlige ressurser på nett (Difi)" xr:uid="{0D807E8C-5D04-4BF6-A7F5-D6E442B4B715}"/>
    <hyperlink ref="A66" r:id="rId9" display="Standardiserte tjenestegrensesnitt (API) for helseregistre" xr:uid="{511DE3B0-7F88-4C41-9D94-4C54F8C3AC05}"/>
    <hyperlink ref="A27" r:id="rId10" xr:uid="{9D852C2D-FFC5-4325-A46F-F41BCBEBC3FD}"/>
    <hyperlink ref="A28" r:id="rId11" location="Identifikator" xr:uid="{B220CE87-ED8C-4312-BFB1-894DE54EEAA0}"/>
    <hyperlink ref="A29" r:id="rId12" xr:uid="{A5BC0875-2F43-4665-B554-DC2BABD6DF2C}"/>
    <hyperlink ref="A48" r:id="rId13" xr:uid="{2B60EB60-47B6-4C38-8244-8A866B0B9A90}"/>
    <hyperlink ref="A89" r:id="rId14" xr:uid="{6B8EA54F-4C08-4B00-964E-61179C0136FD}"/>
    <hyperlink ref="A90" r:id="rId15" xr:uid="{CA18E378-BC17-4113-83DD-4117D1F9392C}"/>
  </hyperlinks>
  <pageMargins left="0.7" right="0.7" top="0.75" bottom="0.75" header="0.3" footer="0.3"/>
  <pageSetup paperSize="9" orientation="portrait" r:id="rId16"/>
  <drawing r:id="rId17"/>
  <legacyDrawing r:id="rId18"/>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Skala!$A$15:$A$17</xm:f>
          </x14:formula1>
          <xm:sqref>G69:G70 G53:G54 G31:G32 G8:G9</xm:sqref>
        </x14:dataValidation>
        <x14:dataValidation type="list" allowBlank="1" showInputMessage="1" showErrorMessage="1" xr:uid="{00000000-0002-0000-0200-000001000000}">
          <x14:formula1>
            <xm:f>Skala!$A$6:$A$10</xm:f>
          </x14:formula1>
          <xm:sqref>D8:D9 D31:D32 D53:D54 D69:D70</xm:sqref>
        </x14:dataValidation>
        <x14:dataValidation type="list" allowBlank="1" showInputMessage="1" showErrorMessage="1" xr:uid="{00000000-0002-0000-0200-000002000000}">
          <x14:formula1>
            <xm:f>INDEX(Skala!$6:$10,0,$C12)</xm:f>
          </x14:formula1>
          <xm:sqref>D12:D17 D57:D58 D73:D80 D35:D41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94"/>
  <sheetViews>
    <sheetView showGridLines="0" zoomScale="110" zoomScaleNormal="110" zoomScaleSheetLayoutView="70" workbookViewId="0">
      <pane ySplit="7" topLeftCell="A8" activePane="bottomLeft" state="frozen"/>
      <selection activeCell="A25" sqref="A25"/>
      <selection pane="bottomLeft" activeCell="D8" sqref="D8:D9"/>
    </sheetView>
  </sheetViews>
  <sheetFormatPr defaultColWidth="9" defaultRowHeight="14" x14ac:dyDescent="0.3"/>
  <cols>
    <col min="1" max="1" width="80.58203125" customWidth="1"/>
    <col min="2" max="2" width="14.08203125" hidden="1" customWidth="1"/>
    <col min="3" max="3" width="14.08203125" style="83" hidden="1" customWidth="1"/>
    <col min="4" max="4" width="40.58203125" style="1" customWidth="1"/>
    <col min="5" max="5" width="9" hidden="1" customWidth="1"/>
    <col min="6" max="6" width="50.58203125" customWidth="1"/>
    <col min="7" max="7" width="10.58203125" customWidth="1"/>
    <col min="8" max="8" width="9" hidden="1" customWidth="1"/>
    <col min="9" max="9" width="35.58203125" customWidth="1"/>
  </cols>
  <sheetData>
    <row r="1" spans="1:25" x14ac:dyDescent="0.3">
      <c r="B1" t="s">
        <v>16</v>
      </c>
      <c r="C1" s="83" t="s">
        <v>17</v>
      </c>
    </row>
    <row r="2" spans="1:25" ht="25" x14ac:dyDescent="0.5">
      <c r="A2" s="2" t="s">
        <v>3</v>
      </c>
      <c r="B2" s="2"/>
      <c r="C2" s="84"/>
    </row>
    <row r="4" spans="1:25" s="4" customFormat="1" ht="45" customHeight="1" x14ac:dyDescent="0.3">
      <c r="A4" s="35" t="s">
        <v>91</v>
      </c>
      <c r="B4" s="35"/>
      <c r="C4" s="85"/>
      <c r="D4" s="150" t="e">
        <f>AVERAGE(Score_A1,Score_A1.1,Score_A1.2,Score_A2)</f>
        <v>#DIV/0!</v>
      </c>
      <c r="F4" s="143"/>
      <c r="G4" s="151" t="e">
        <f>IF(H4=0,"→",IF(H4&lt;0,"↓",IF(H4&gt;0,"↑")))</f>
        <v>#DIV/0!</v>
      </c>
      <c r="H4" s="49" t="e">
        <f>AVERAGE(Trend_A1,Trend_A1.1,Trend_A1.2,Trend_A2)</f>
        <v>#DIV/0!</v>
      </c>
      <c r="I4" s="49"/>
      <c r="J4"/>
      <c r="K4"/>
      <c r="L4"/>
      <c r="M4"/>
      <c r="N4"/>
      <c r="O4"/>
      <c r="P4"/>
      <c r="Q4"/>
      <c r="R4"/>
      <c r="S4"/>
      <c r="T4"/>
      <c r="U4"/>
      <c r="V4"/>
      <c r="W4"/>
      <c r="X4"/>
      <c r="Y4"/>
    </row>
    <row r="5" spans="1:25" s="4" customFormat="1" ht="30" customHeight="1" x14ac:dyDescent="0.3">
      <c r="A5" s="121" t="s">
        <v>92</v>
      </c>
      <c r="B5" s="35"/>
      <c r="C5" s="85"/>
      <c r="D5" s="150"/>
      <c r="F5" s="143"/>
      <c r="G5" s="151"/>
      <c r="H5" s="49"/>
      <c r="I5" s="49"/>
      <c r="J5"/>
      <c r="K5"/>
      <c r="L5"/>
      <c r="M5"/>
      <c r="N5"/>
      <c r="O5"/>
      <c r="P5"/>
      <c r="Q5"/>
      <c r="R5"/>
      <c r="S5"/>
      <c r="T5"/>
      <c r="U5"/>
      <c r="V5"/>
      <c r="W5"/>
      <c r="X5"/>
      <c r="Y5"/>
    </row>
    <row r="6" spans="1:25" ht="9" customHeight="1" x14ac:dyDescent="0.3">
      <c r="A6" s="45"/>
      <c r="B6" s="45"/>
      <c r="C6" s="86"/>
      <c r="D6" s="45"/>
      <c r="G6" s="124"/>
      <c r="H6" s="50"/>
      <c r="I6" s="50"/>
    </row>
    <row r="7" spans="1:25" s="51" customFormat="1" ht="28.5" customHeight="1" x14ac:dyDescent="0.3">
      <c r="A7" s="54"/>
      <c r="B7" s="54"/>
      <c r="C7" s="54"/>
      <c r="D7" s="51" t="s">
        <v>21</v>
      </c>
      <c r="F7" s="51" t="s">
        <v>22</v>
      </c>
      <c r="G7" s="51" t="s">
        <v>23</v>
      </c>
      <c r="I7" s="51" t="s">
        <v>24</v>
      </c>
    </row>
    <row r="8" spans="1:25" s="125" customFormat="1" ht="40.15" customHeight="1" x14ac:dyDescent="0.3">
      <c r="A8" s="32" t="s">
        <v>93</v>
      </c>
      <c r="B8" s="32"/>
      <c r="C8" s="87"/>
      <c r="D8" s="147"/>
      <c r="F8" s="31" t="s">
        <v>94</v>
      </c>
      <c r="G8" s="148"/>
      <c r="H8" t="b">
        <f>IF(G8="→",0,IF(G8="↓",-1,IF(G8="↑",1)))</f>
        <v>0</v>
      </c>
      <c r="I8" s="145"/>
      <c r="J8"/>
      <c r="K8"/>
      <c r="L8"/>
      <c r="M8"/>
      <c r="N8"/>
      <c r="O8"/>
      <c r="P8"/>
      <c r="Q8"/>
      <c r="R8"/>
      <c r="S8"/>
      <c r="T8"/>
      <c r="U8"/>
      <c r="V8"/>
      <c r="W8"/>
      <c r="X8"/>
      <c r="Y8"/>
    </row>
    <row r="9" spans="1:25" s="125" customFormat="1" ht="20.149999999999999" customHeight="1" x14ac:dyDescent="0.3">
      <c r="A9" s="25" t="s">
        <v>95</v>
      </c>
      <c r="B9" s="25"/>
      <c r="C9" s="88"/>
      <c r="D9" s="147"/>
      <c r="F9" s="30" t="e">
        <f>IF(E20=0,0,IF(E20&lt;1.25,"1",IF(E20&lt;1.75,"1 - 2",IF(E20&lt;2.25,"2",IF(E20&lt;2.75,"2 - 3",IF(E20&lt;3.25,"3",IF(E20&lt;3.75,"3 - 4",IF(E20&lt;4.25,"4",IF(E20&lt;4.75,"4 - 5",IF(E20&lt;5.1,"5"))))))))))</f>
        <v>#DIV/0!</v>
      </c>
      <c r="G9" s="148"/>
      <c r="H9"/>
      <c r="I9" s="145"/>
      <c r="J9"/>
      <c r="K9"/>
      <c r="L9"/>
      <c r="M9"/>
      <c r="N9"/>
      <c r="O9"/>
      <c r="P9"/>
      <c r="Q9"/>
      <c r="R9"/>
      <c r="S9"/>
      <c r="T9"/>
      <c r="U9"/>
      <c r="V9"/>
      <c r="W9"/>
      <c r="X9"/>
      <c r="Y9"/>
    </row>
    <row r="10" spans="1:25" x14ac:dyDescent="0.3">
      <c r="A10" s="13"/>
      <c r="B10" s="13"/>
      <c r="C10" s="89"/>
    </row>
    <row r="11" spans="1:25" x14ac:dyDescent="0.3">
      <c r="A11" s="13" t="s">
        <v>28</v>
      </c>
      <c r="B11" s="13"/>
      <c r="C11" s="89"/>
    </row>
    <row r="12" spans="1:25" ht="36.65" customHeight="1" x14ac:dyDescent="0.3">
      <c r="A12" s="57" t="s">
        <v>451</v>
      </c>
      <c r="B12" s="69" t="s">
        <v>34</v>
      </c>
      <c r="C12" s="69">
        <f>MATCH(B12,Skala!$A$4:$CA$4,0)</f>
        <v>3</v>
      </c>
      <c r="D12" s="37"/>
      <c r="E12" t="str">
        <f>IF(ISBLANK(D12),"",INDEX(Skala!$A$6:$A$10,MATCH(A!D12,INDEX(Skala!$6:$10,0,$C12),0)))</f>
        <v/>
      </c>
      <c r="F12" s="132"/>
    </row>
    <row r="13" spans="1:25" ht="26.65" customHeight="1" x14ac:dyDescent="0.3">
      <c r="A13" s="123" t="s">
        <v>96</v>
      </c>
      <c r="B13" s="68" t="s">
        <v>34</v>
      </c>
      <c r="C13" s="68">
        <f>MATCH(B13,Skala!$A$4:$CA$4,0)</f>
        <v>3</v>
      </c>
      <c r="D13" s="128"/>
      <c r="F13" s="131"/>
    </row>
    <row r="14" spans="1:25" ht="26.15" customHeight="1" x14ac:dyDescent="0.3">
      <c r="A14" s="57" t="s">
        <v>97</v>
      </c>
      <c r="B14" s="69" t="s">
        <v>34</v>
      </c>
      <c r="C14" s="69">
        <f>MATCH(B14,Skala!$A$4:$CA$4,0)</f>
        <v>3</v>
      </c>
      <c r="D14" s="37"/>
      <c r="F14" s="132"/>
    </row>
    <row r="15" spans="1:25" ht="36.65" customHeight="1" x14ac:dyDescent="0.3">
      <c r="A15" s="123" t="s">
        <v>98</v>
      </c>
      <c r="B15" s="68" t="s">
        <v>34</v>
      </c>
      <c r="C15" s="68">
        <f>MATCH(B15,Skala!$A$4:$CA$4,0)</f>
        <v>3</v>
      </c>
      <c r="D15" s="128"/>
      <c r="F15" s="131"/>
    </row>
    <row r="16" spans="1:25" ht="26.15" customHeight="1" x14ac:dyDescent="0.3">
      <c r="A16" s="57" t="s">
        <v>99</v>
      </c>
      <c r="B16" s="69" t="s">
        <v>34</v>
      </c>
      <c r="C16" s="69">
        <f>MATCH(B16,Skala!$A$4:$CA$4,0)</f>
        <v>3</v>
      </c>
      <c r="D16" s="37"/>
      <c r="F16" s="132"/>
    </row>
    <row r="17" spans="1:25" ht="40.5" customHeight="1" x14ac:dyDescent="0.3">
      <c r="A17" s="123" t="s">
        <v>100</v>
      </c>
      <c r="B17" s="68" t="s">
        <v>34</v>
      </c>
      <c r="C17" s="68">
        <f>MATCH(B17,Skala!$A$4:$CA$4,0)</f>
        <v>3</v>
      </c>
      <c r="D17" s="128"/>
      <c r="F17" s="131"/>
    </row>
    <row r="18" spans="1:25" ht="31.15" customHeight="1" x14ac:dyDescent="0.3">
      <c r="A18" s="57" t="s">
        <v>101</v>
      </c>
      <c r="B18" s="69" t="s">
        <v>34</v>
      </c>
      <c r="C18" s="69">
        <f>MATCH(B18,Skala!$A$4:$CA$4,0)</f>
        <v>3</v>
      </c>
      <c r="D18" s="37"/>
      <c r="F18" s="132"/>
    </row>
    <row r="19" spans="1:25" ht="25.5" customHeight="1" x14ac:dyDescent="0.3">
      <c r="A19" s="123" t="s">
        <v>102</v>
      </c>
      <c r="B19" s="68" t="s">
        <v>34</v>
      </c>
      <c r="C19" s="68">
        <f>MATCH(B19,Skala!$A$4:$CA$4,0)</f>
        <v>3</v>
      </c>
      <c r="D19" s="128"/>
      <c r="F19" s="131"/>
    </row>
    <row r="20" spans="1:25" x14ac:dyDescent="0.3">
      <c r="A20" s="14"/>
      <c r="B20" s="14"/>
      <c r="C20" s="90"/>
      <c r="E20" t="e">
        <f>AVERAGE(E12:E19)</f>
        <v>#DIV/0!</v>
      </c>
    </row>
    <row r="21" spans="1:25" x14ac:dyDescent="0.3">
      <c r="A21" s="13" t="s">
        <v>37</v>
      </c>
      <c r="B21" s="13"/>
      <c r="C21" s="89"/>
    </row>
    <row r="22" spans="1:25" ht="42.4" customHeight="1" x14ac:dyDescent="0.3">
      <c r="A22" s="38" t="s">
        <v>103</v>
      </c>
      <c r="B22" s="38"/>
      <c r="C22" s="91"/>
    </row>
    <row r="23" spans="1:25" ht="108.4" customHeight="1" x14ac:dyDescent="0.3">
      <c r="A23" s="38" t="s">
        <v>104</v>
      </c>
      <c r="B23" s="38"/>
      <c r="C23" s="91"/>
    </row>
    <row r="24" spans="1:25" ht="34.15" customHeight="1" x14ac:dyDescent="0.3">
      <c r="A24" s="38" t="s">
        <v>105</v>
      </c>
      <c r="B24" s="38"/>
      <c r="C24" s="91"/>
    </row>
    <row r="25" spans="1:25" ht="83.65" customHeight="1" x14ac:dyDescent="0.3">
      <c r="A25" s="38" t="s">
        <v>106</v>
      </c>
      <c r="B25" s="38"/>
      <c r="C25" s="91"/>
    </row>
    <row r="26" spans="1:25" ht="62.5" x14ac:dyDescent="0.3">
      <c r="A26" s="38" t="s">
        <v>107</v>
      </c>
      <c r="B26" s="38"/>
      <c r="C26" s="91"/>
    </row>
    <row r="27" spans="1:25" x14ac:dyDescent="0.3">
      <c r="A27" s="39" t="s">
        <v>43</v>
      </c>
      <c r="B27" s="39"/>
      <c r="C27" s="92"/>
    </row>
    <row r="28" spans="1:25" x14ac:dyDescent="0.3">
      <c r="A28" s="113" t="s">
        <v>108</v>
      </c>
      <c r="B28" s="70"/>
      <c r="C28" s="93"/>
      <c r="D28" s="133"/>
    </row>
    <row r="29" spans="1:25" x14ac:dyDescent="0.3">
      <c r="A29" s="113" t="s">
        <v>48</v>
      </c>
      <c r="B29" s="70"/>
      <c r="C29" s="93"/>
    </row>
    <row r="30" spans="1:25" x14ac:dyDescent="0.3">
      <c r="A30" s="113" t="s">
        <v>109</v>
      </c>
      <c r="B30" s="70"/>
      <c r="C30" s="93"/>
    </row>
    <row r="31" spans="1:25" ht="28" x14ac:dyDescent="0.3">
      <c r="D31" s="51" t="s">
        <v>21</v>
      </c>
      <c r="E31" s="51"/>
      <c r="F31" s="51" t="s">
        <v>22</v>
      </c>
      <c r="G31" s="51" t="s">
        <v>23</v>
      </c>
      <c r="H31" s="51"/>
      <c r="I31" s="51" t="s">
        <v>24</v>
      </c>
    </row>
    <row r="32" spans="1:25" s="125" customFormat="1" ht="40.15" customHeight="1" x14ac:dyDescent="0.3">
      <c r="A32" s="32" t="s">
        <v>110</v>
      </c>
      <c r="B32" s="32"/>
      <c r="C32" s="87"/>
      <c r="D32" s="147"/>
      <c r="F32" s="31" t="s">
        <v>111</v>
      </c>
      <c r="G32" s="148"/>
      <c r="H32" t="b">
        <f>IF(G32="→",0,IF(G32="↓",-1,IF(G32="↑",1)))</f>
        <v>0</v>
      </c>
      <c r="I32" s="145"/>
      <c r="J32"/>
      <c r="K32"/>
      <c r="L32"/>
      <c r="M32"/>
      <c r="N32"/>
      <c r="O32"/>
      <c r="P32"/>
      <c r="Q32"/>
      <c r="R32"/>
      <c r="S32"/>
      <c r="T32"/>
      <c r="U32"/>
      <c r="V32"/>
      <c r="W32"/>
      <c r="X32"/>
      <c r="Y32"/>
    </row>
    <row r="33" spans="1:25" s="125" customFormat="1" ht="20.149999999999999" customHeight="1" x14ac:dyDescent="0.3">
      <c r="A33" s="25" t="s">
        <v>112</v>
      </c>
      <c r="B33" s="25"/>
      <c r="C33" s="88"/>
      <c r="D33" s="147"/>
      <c r="F33" s="30" t="e">
        <f>IF(E38=0,0,IF(E38&lt;1.25,"1",IF(E38&lt;1.75,"1 - 2",IF(E38&lt;2.25,"2",IF(E38&lt;2.75,"2 - 3",IF(E38&lt;3.25,"3",IF(E38&lt;3.75,"3 - 4",IF(E38&lt;4.25,"4",IF(E38&lt;4.75,"4 - 5",IF(E38&lt;5.1,"5"))))))))))</f>
        <v>#DIV/0!</v>
      </c>
      <c r="G33" s="148"/>
      <c r="H33"/>
      <c r="I33" s="145"/>
      <c r="J33"/>
      <c r="K33"/>
      <c r="L33"/>
      <c r="M33"/>
      <c r="N33"/>
      <c r="O33"/>
      <c r="P33"/>
      <c r="Q33"/>
      <c r="R33"/>
      <c r="S33"/>
      <c r="T33"/>
      <c r="U33"/>
      <c r="V33"/>
      <c r="W33"/>
      <c r="X33"/>
      <c r="Y33"/>
    </row>
    <row r="34" spans="1:25" x14ac:dyDescent="0.3">
      <c r="A34" s="13"/>
      <c r="B34" s="13"/>
      <c r="C34" s="89"/>
    </row>
    <row r="35" spans="1:25" x14ac:dyDescent="0.3">
      <c r="A35" s="13" t="s">
        <v>28</v>
      </c>
      <c r="B35" s="13"/>
      <c r="C35" s="89"/>
    </row>
    <row r="36" spans="1:25" ht="26.15" customHeight="1" x14ac:dyDescent="0.3">
      <c r="A36" s="57" t="s">
        <v>113</v>
      </c>
      <c r="B36" s="69" t="s">
        <v>34</v>
      </c>
      <c r="C36" s="69">
        <f>MATCH(B36,Skala!$A$4:$CA$4,0)</f>
        <v>3</v>
      </c>
      <c r="D36" s="37"/>
      <c r="E36" t="str">
        <f>IF(ISBLANK(D36),"",INDEX(Skala!$A$6:$A$10,MATCH(A!D36,INDEX(Skala!$6:$10,0,$C36),0)))</f>
        <v/>
      </c>
      <c r="F36" s="132"/>
    </row>
    <row r="37" spans="1:25" ht="26.15" customHeight="1" x14ac:dyDescent="0.3">
      <c r="A37" s="123" t="s">
        <v>114</v>
      </c>
      <c r="B37" s="68" t="s">
        <v>34</v>
      </c>
      <c r="C37" s="68">
        <f>MATCH(B37,Skala!$A$4:$CA$4,0)</f>
        <v>3</v>
      </c>
      <c r="D37" s="128"/>
      <c r="E37" t="str">
        <f>IF(ISBLANK(D37),"",INDEX(Skala!$A$6:$A$10,MATCH(A!D37,INDEX(Skala!$6:$10,0,$C37),0)))</f>
        <v/>
      </c>
      <c r="F37" s="131"/>
    </row>
    <row r="38" spans="1:25" ht="14.25" customHeight="1" x14ac:dyDescent="0.3">
      <c r="A38" s="16"/>
      <c r="B38" s="16"/>
      <c r="C38" s="94"/>
      <c r="E38" t="e">
        <f>AVERAGE(E36,E37)</f>
        <v>#DIV/0!</v>
      </c>
    </row>
    <row r="39" spans="1:25" ht="14.25" customHeight="1" x14ac:dyDescent="0.3">
      <c r="A39" s="13" t="s">
        <v>37</v>
      </c>
      <c r="B39" s="13"/>
      <c r="C39" s="89"/>
    </row>
    <row r="40" spans="1:25" ht="63.75" customHeight="1" x14ac:dyDescent="0.3">
      <c r="A40" s="38" t="s">
        <v>115</v>
      </c>
      <c r="B40" s="38"/>
      <c r="C40" s="91"/>
    </row>
    <row r="41" spans="1:25" ht="22.15" customHeight="1" x14ac:dyDescent="0.3">
      <c r="A41" s="38" t="s">
        <v>116</v>
      </c>
      <c r="B41" s="38"/>
      <c r="C41" s="91"/>
    </row>
    <row r="42" spans="1:25" ht="33.75" customHeight="1" x14ac:dyDescent="0.3">
      <c r="A42" s="38" t="s">
        <v>117</v>
      </c>
      <c r="B42" s="38"/>
      <c r="C42" s="91"/>
    </row>
    <row r="43" spans="1:25" ht="28" x14ac:dyDescent="0.3">
      <c r="A43" s="6"/>
      <c r="B43" s="6"/>
      <c r="C43" s="95"/>
      <c r="D43" s="51" t="s">
        <v>21</v>
      </c>
      <c r="E43" s="51"/>
      <c r="F43" s="51" t="s">
        <v>22</v>
      </c>
      <c r="G43" s="51" t="s">
        <v>23</v>
      </c>
      <c r="H43" s="51"/>
      <c r="I43" s="51" t="s">
        <v>24</v>
      </c>
    </row>
    <row r="44" spans="1:25" s="125" customFormat="1" ht="40.15" customHeight="1" x14ac:dyDescent="0.3">
      <c r="A44" s="32" t="s">
        <v>118</v>
      </c>
      <c r="B44" s="32"/>
      <c r="C44" s="87"/>
      <c r="D44" s="147"/>
      <c r="F44" s="31" t="s">
        <v>119</v>
      </c>
      <c r="G44" s="148"/>
      <c r="H44" t="b">
        <f>IF(G44="→",0,IF(G44="↓",-1,IF(G44="↑",1)))</f>
        <v>0</v>
      </c>
      <c r="I44" s="145"/>
      <c r="J44"/>
      <c r="K44"/>
      <c r="L44"/>
      <c r="M44"/>
      <c r="N44"/>
      <c r="O44"/>
      <c r="P44"/>
      <c r="Q44"/>
      <c r="R44"/>
      <c r="S44"/>
      <c r="T44"/>
      <c r="U44"/>
      <c r="V44"/>
      <c r="W44"/>
      <c r="X44"/>
      <c r="Y44"/>
    </row>
    <row r="45" spans="1:25" s="125" customFormat="1" ht="20.149999999999999" customHeight="1" x14ac:dyDescent="0.3">
      <c r="A45" s="25" t="s">
        <v>120</v>
      </c>
      <c r="B45" s="25"/>
      <c r="C45" s="88"/>
      <c r="D45" s="147"/>
      <c r="F45" s="30" t="e">
        <f>IF(E54=0,0,IF(E54&lt;1.25,"1",IF(E54&lt;1.75,"1 - 2",IF(E54&lt;2.25,"2",IF(E54&lt;2.75,"2 - 3",IF(E54&lt;3.25,"3",IF(E54&lt;3.75,"3 - 4",IF(E54&lt;4.25,"4",IF(E54&lt;4.75,"4 - 5",IF(E54&lt;5.1,"5"))))))))))</f>
        <v>#DIV/0!</v>
      </c>
      <c r="G45" s="148"/>
      <c r="H45"/>
      <c r="I45" s="145"/>
      <c r="J45"/>
      <c r="K45"/>
      <c r="L45"/>
      <c r="M45"/>
      <c r="N45"/>
      <c r="O45"/>
      <c r="P45"/>
      <c r="Q45"/>
      <c r="R45"/>
      <c r="S45"/>
      <c r="T45"/>
      <c r="U45"/>
      <c r="V45"/>
      <c r="W45"/>
      <c r="X45"/>
      <c r="Y45"/>
    </row>
    <row r="46" spans="1:25" x14ac:dyDescent="0.3">
      <c r="A46" s="13"/>
      <c r="B46" s="13"/>
      <c r="C46" s="89"/>
    </row>
    <row r="47" spans="1:25" x14ac:dyDescent="0.3">
      <c r="A47" s="13" t="s">
        <v>28</v>
      </c>
      <c r="B47" s="13"/>
      <c r="C47" s="89"/>
    </row>
    <row r="48" spans="1:25" ht="26.15" customHeight="1" x14ac:dyDescent="0.3">
      <c r="A48" s="57" t="s">
        <v>121</v>
      </c>
      <c r="B48" s="69" t="s">
        <v>34</v>
      </c>
      <c r="C48" s="69">
        <f>MATCH(B48,Skala!$A$4:$CA$4,0)</f>
        <v>3</v>
      </c>
      <c r="D48" s="37"/>
      <c r="E48" t="str">
        <f>IF(ISBLANK(D48),"",INDEX(Skala!$A$6:$A$10,MATCH(A!D48,INDEX(Skala!$6:$10,0,$C48),0)))</f>
        <v/>
      </c>
      <c r="F48" s="132"/>
    </row>
    <row r="49" spans="1:25" ht="26.15" customHeight="1" x14ac:dyDescent="0.3">
      <c r="A49" s="123" t="s">
        <v>122</v>
      </c>
      <c r="B49" s="68" t="s">
        <v>123</v>
      </c>
      <c r="C49" s="68">
        <f>MATCH(B49,Skala!$A$4:$CA$4,0)</f>
        <v>11</v>
      </c>
      <c r="D49" s="128"/>
      <c r="E49" t="str">
        <f>IF(ISBLANK(D49),"",INDEX(Skala!$A$6:$A$10,MATCH(A!D49,INDEX(Skala!$6:$10,0,$C49),0)))</f>
        <v/>
      </c>
      <c r="F49" s="42"/>
    </row>
    <row r="50" spans="1:25" ht="26.15" customHeight="1" x14ac:dyDescent="0.3">
      <c r="A50" s="57" t="s">
        <v>124</v>
      </c>
      <c r="B50" s="69" t="s">
        <v>125</v>
      </c>
      <c r="C50" s="69">
        <f>MATCH(B50,Skala!$A$4:$CA$4,0)</f>
        <v>12</v>
      </c>
      <c r="D50" s="37"/>
      <c r="E50" t="str">
        <f>IF(ISBLANK(D50),"",INDEX(Skala!$A$6:$A$10,MATCH(A!D50,INDEX(Skala!$6:$10,0,$C50),0)))</f>
        <v/>
      </c>
      <c r="F50" s="41"/>
    </row>
    <row r="51" spans="1:25" ht="26.15" customHeight="1" x14ac:dyDescent="0.3">
      <c r="A51" s="123" t="s">
        <v>126</v>
      </c>
      <c r="B51" s="68" t="s">
        <v>127</v>
      </c>
      <c r="C51" s="68">
        <f>MATCH(B51,Skala!$A$4:$CA$4,0)</f>
        <v>10</v>
      </c>
      <c r="D51" s="128"/>
      <c r="E51" t="str">
        <f>IF(ISBLANK(D51),"",INDEX(Skala!$A$6:$A$10,MATCH(A!D51,INDEX(Skala!$6:$10,0,$C51),0)))</f>
        <v/>
      </c>
      <c r="F51" s="42"/>
    </row>
    <row r="52" spans="1:25" ht="26.15" customHeight="1" x14ac:dyDescent="0.3">
      <c r="A52" s="57" t="s">
        <v>128</v>
      </c>
      <c r="B52" s="69" t="s">
        <v>129</v>
      </c>
      <c r="C52" s="69">
        <f>MATCH(B52,Skala!$A$4:$CA$4,0)</f>
        <v>14</v>
      </c>
      <c r="D52" s="37"/>
      <c r="E52" t="str">
        <f>IF(ISBLANK(D52),"",INDEX(Skala!$A$6:$A$10,MATCH(A!D52,INDEX(Skala!$6:$10,0,$C52),0)))</f>
        <v/>
      </c>
      <c r="F52" s="132"/>
    </row>
    <row r="53" spans="1:25" ht="26.15" customHeight="1" x14ac:dyDescent="0.3">
      <c r="A53" s="123" t="s">
        <v>130</v>
      </c>
      <c r="B53" s="68" t="s">
        <v>131</v>
      </c>
      <c r="C53" s="68">
        <f>MATCH(B53,Skala!$A$4:$CA$4,0)</f>
        <v>9</v>
      </c>
      <c r="D53" s="128"/>
      <c r="E53" t="str">
        <f>IF(ISBLANK(D53),"",INDEX(Skala!$A$6:$A$10,MATCH(A!D53,INDEX(Skala!$6:$10,0,$C53),0)))</f>
        <v/>
      </c>
      <c r="F53" s="42"/>
    </row>
    <row r="54" spans="1:25" ht="14.25" customHeight="1" x14ac:dyDescent="0.3">
      <c r="A54" s="14"/>
      <c r="B54" s="14"/>
      <c r="C54" s="90"/>
      <c r="E54" t="e">
        <f>AVERAGE(E48:E53)</f>
        <v>#DIV/0!</v>
      </c>
    </row>
    <row r="55" spans="1:25" ht="14.25" customHeight="1" x14ac:dyDescent="0.3">
      <c r="A55" s="13" t="s">
        <v>37</v>
      </c>
      <c r="B55" s="13"/>
      <c r="C55" s="89"/>
    </row>
    <row r="56" spans="1:25" ht="62.5" x14ac:dyDescent="0.3">
      <c r="A56" s="38" t="s">
        <v>132</v>
      </c>
      <c r="B56" s="38"/>
      <c r="C56" s="91"/>
    </row>
    <row r="57" spans="1:25" ht="24" customHeight="1" x14ac:dyDescent="0.3">
      <c r="A57" s="38" t="s">
        <v>133</v>
      </c>
      <c r="B57" s="38"/>
      <c r="C57" s="91"/>
    </row>
    <row r="58" spans="1:25" x14ac:dyDescent="0.3">
      <c r="A58" s="13" t="s">
        <v>43</v>
      </c>
      <c r="B58" s="13"/>
      <c r="C58" s="89"/>
    </row>
    <row r="59" spans="1:25" ht="13.15" customHeight="1" x14ac:dyDescent="0.3">
      <c r="A59" s="113" t="s">
        <v>134</v>
      </c>
      <c r="B59" s="38"/>
      <c r="C59" s="91"/>
    </row>
    <row r="60" spans="1:25" ht="18" customHeight="1" x14ac:dyDescent="0.3">
      <c r="A60" s="113" t="s">
        <v>135</v>
      </c>
      <c r="B60" s="38"/>
      <c r="C60" s="91"/>
    </row>
    <row r="61" spans="1:25" ht="28" x14ac:dyDescent="0.3">
      <c r="A61" s="113" t="s">
        <v>136</v>
      </c>
      <c r="B61" s="38"/>
      <c r="C61" s="91"/>
    </row>
    <row r="62" spans="1:25" s="47" customFormat="1" ht="28" x14ac:dyDescent="0.3">
      <c r="A62" s="71"/>
      <c r="B62" s="71"/>
      <c r="C62" s="71"/>
      <c r="D62" s="51" t="s">
        <v>21</v>
      </c>
      <c r="E62" s="51"/>
      <c r="F62" s="51" t="s">
        <v>22</v>
      </c>
      <c r="G62" s="51" t="s">
        <v>23</v>
      </c>
      <c r="H62" s="51"/>
      <c r="I62" s="51" t="s">
        <v>24</v>
      </c>
    </row>
    <row r="63" spans="1:25" s="125" customFormat="1" ht="40.15" customHeight="1" x14ac:dyDescent="0.3">
      <c r="A63" s="32" t="s">
        <v>137</v>
      </c>
      <c r="B63" s="32"/>
      <c r="C63" s="87"/>
      <c r="D63" s="147"/>
      <c r="F63" s="31" t="s">
        <v>138</v>
      </c>
      <c r="G63" s="148"/>
      <c r="H63" t="b">
        <f>IF(G63="→",0,IF(G63="↓",-1,IF(G63="↑",1)))</f>
        <v>0</v>
      </c>
      <c r="I63" s="145"/>
      <c r="J63"/>
      <c r="K63"/>
      <c r="L63"/>
      <c r="M63"/>
      <c r="N63"/>
      <c r="O63"/>
      <c r="P63"/>
      <c r="Q63"/>
      <c r="R63"/>
      <c r="S63"/>
      <c r="T63"/>
      <c r="U63"/>
      <c r="V63"/>
      <c r="W63"/>
      <c r="X63"/>
      <c r="Y63"/>
    </row>
    <row r="64" spans="1:25" s="125" customFormat="1" ht="20.149999999999999" customHeight="1" x14ac:dyDescent="0.3">
      <c r="A64" s="25" t="s">
        <v>139</v>
      </c>
      <c r="B64" s="25"/>
      <c r="C64" s="88"/>
      <c r="D64" s="147"/>
      <c r="F64" s="30" t="e">
        <f>IF(E70=0,0,IF(E70&lt;1.25,"1",IF(E70&lt;1.75,"1 - 2",IF(E70&lt;2.25,"2",IF(E70&lt;2.75,"2 - 3",IF(E70&lt;3.25,"3",IF(E70&lt;3.75,"3 - 4",IF(E70&lt;4.25,"4",IF(E70&lt;4.75,"4 - 5",IF(E70&lt;5.1,"5"))))))))))</f>
        <v>#DIV/0!</v>
      </c>
      <c r="G64" s="148"/>
      <c r="H64"/>
      <c r="I64" s="145"/>
      <c r="J64"/>
      <c r="K64"/>
      <c r="L64"/>
      <c r="M64"/>
      <c r="N64"/>
      <c r="O64"/>
      <c r="P64"/>
      <c r="Q64"/>
      <c r="R64"/>
      <c r="S64"/>
      <c r="T64"/>
      <c r="U64"/>
      <c r="V64"/>
      <c r="W64"/>
      <c r="X64"/>
      <c r="Y64"/>
    </row>
    <row r="65" spans="1:6" x14ac:dyDescent="0.3">
      <c r="A65" s="13"/>
      <c r="B65" s="13"/>
      <c r="C65" s="89"/>
    </row>
    <row r="66" spans="1:6" x14ac:dyDescent="0.3">
      <c r="A66" s="13" t="s">
        <v>28</v>
      </c>
      <c r="B66" s="13"/>
      <c r="C66" s="89"/>
    </row>
    <row r="67" spans="1:6" ht="26.15" customHeight="1" x14ac:dyDescent="0.3">
      <c r="A67" s="123" t="s">
        <v>140</v>
      </c>
      <c r="B67" s="68" t="s">
        <v>141</v>
      </c>
      <c r="C67" s="68">
        <f>MATCH(B67,Skala!$A$4:$CA$4,0)</f>
        <v>5</v>
      </c>
      <c r="D67" s="37"/>
      <c r="F67" s="99"/>
    </row>
    <row r="68" spans="1:6" ht="26.15" customHeight="1" x14ac:dyDescent="0.3">
      <c r="A68" s="57" t="s">
        <v>142</v>
      </c>
      <c r="B68" s="69" t="s">
        <v>143</v>
      </c>
      <c r="C68" s="69">
        <f>MATCH(B68,Skala!$A$4:$CA$4,0)</f>
        <v>6</v>
      </c>
      <c r="D68" s="128"/>
      <c r="F68" s="132"/>
    </row>
    <row r="69" spans="1:6" ht="26.15" customHeight="1" x14ac:dyDescent="0.3">
      <c r="A69" s="123" t="s">
        <v>144</v>
      </c>
      <c r="B69" s="68" t="s">
        <v>141</v>
      </c>
      <c r="C69" s="68">
        <f>MATCH(B69,Skala!$A$4:$CA$4,0)</f>
        <v>5</v>
      </c>
      <c r="D69" s="37"/>
      <c r="F69" s="131"/>
    </row>
    <row r="70" spans="1:6" ht="14.25" customHeight="1" x14ac:dyDescent="0.3">
      <c r="A70" s="38"/>
      <c r="B70" s="38"/>
      <c r="C70" s="91"/>
      <c r="E70" t="e">
        <f>AVERAGE(E67:E69)</f>
        <v>#DIV/0!</v>
      </c>
    </row>
    <row r="71" spans="1:6" x14ac:dyDescent="0.3">
      <c r="A71" s="13" t="s">
        <v>37</v>
      </c>
      <c r="B71" s="13"/>
      <c r="C71" s="89"/>
    </row>
    <row r="72" spans="1:6" ht="81.650000000000006" customHeight="1" x14ac:dyDescent="0.3">
      <c r="A72" s="38" t="s">
        <v>145</v>
      </c>
      <c r="B72" s="38"/>
      <c r="C72" s="91"/>
    </row>
    <row r="73" spans="1:6" x14ac:dyDescent="0.3">
      <c r="A73" s="56"/>
      <c r="B73" s="56"/>
      <c r="C73" s="96"/>
    </row>
    <row r="74" spans="1:6" x14ac:dyDescent="0.3">
      <c r="A74" s="56"/>
      <c r="B74" s="56"/>
      <c r="C74" s="96"/>
    </row>
    <row r="76" spans="1:6" ht="15.5" x14ac:dyDescent="0.35">
      <c r="A76" s="7"/>
      <c r="B76" s="7"/>
      <c r="C76" s="97"/>
    </row>
    <row r="78" spans="1:6" x14ac:dyDescent="0.3">
      <c r="A78" s="8"/>
      <c r="B78" s="8"/>
      <c r="C78" s="98"/>
    </row>
    <row r="79" spans="1:6" x14ac:dyDescent="0.3">
      <c r="A79" s="8"/>
      <c r="B79" s="8"/>
      <c r="C79" s="98"/>
    </row>
    <row r="80" spans="1:6" x14ac:dyDescent="0.3">
      <c r="A80" s="8"/>
      <c r="B80" s="8"/>
      <c r="C80" s="98"/>
    </row>
    <row r="81" spans="1:3" x14ac:dyDescent="0.3">
      <c r="A81" s="8"/>
      <c r="B81" s="8"/>
      <c r="C81" s="98"/>
    </row>
    <row r="83" spans="1:3" ht="15.5" x14ac:dyDescent="0.35">
      <c r="A83" s="7"/>
      <c r="B83" s="7"/>
      <c r="C83" s="97"/>
    </row>
    <row r="85" spans="1:3" x14ac:dyDescent="0.3">
      <c r="A85" s="8"/>
      <c r="B85" s="8"/>
      <c r="C85" s="98"/>
    </row>
    <row r="86" spans="1:3" x14ac:dyDescent="0.3">
      <c r="A86" s="8"/>
      <c r="B86" s="8"/>
      <c r="C86" s="98"/>
    </row>
    <row r="87" spans="1:3" x14ac:dyDescent="0.3">
      <c r="A87" s="8"/>
      <c r="B87" s="8"/>
      <c r="C87" s="98"/>
    </row>
    <row r="89" spans="1:3" ht="15.5" x14ac:dyDescent="0.35">
      <c r="A89" s="7"/>
      <c r="B89" s="7"/>
      <c r="C89" s="97"/>
    </row>
    <row r="91" spans="1:3" x14ac:dyDescent="0.3">
      <c r="A91" s="8"/>
      <c r="B91" s="8"/>
      <c r="C91" s="98"/>
    </row>
    <row r="92" spans="1:3" x14ac:dyDescent="0.3">
      <c r="A92" s="8"/>
      <c r="B92" s="8"/>
      <c r="C92" s="98"/>
    </row>
    <row r="93" spans="1:3" x14ac:dyDescent="0.3">
      <c r="A93" s="8"/>
      <c r="B93" s="8"/>
      <c r="C93" s="98"/>
    </row>
    <row r="94" spans="1:3" x14ac:dyDescent="0.3">
      <c r="A94" s="8"/>
      <c r="B94" s="8"/>
      <c r="C94" s="98"/>
    </row>
  </sheetData>
  <sheetProtection algorithmName="SHA-1" hashValue="8AcSnupZyezuSXzpLYlu2AyNosc=" saltValue="jZF2rFLV2Ufwde+VOV8Icw==" spinCount="100000" sheet="1" formatCells="0" formatRows="0" selectLockedCells="1"/>
  <mergeCells count="15">
    <mergeCell ref="D4:D5"/>
    <mergeCell ref="F4:F5"/>
    <mergeCell ref="G4:G5"/>
    <mergeCell ref="I63:I64"/>
    <mergeCell ref="I8:I9"/>
    <mergeCell ref="I32:I33"/>
    <mergeCell ref="I44:I45"/>
    <mergeCell ref="G63:G64"/>
    <mergeCell ref="D63:D64"/>
    <mergeCell ref="D8:D9"/>
    <mergeCell ref="G8:G9"/>
    <mergeCell ref="D32:D33"/>
    <mergeCell ref="G32:G33"/>
    <mergeCell ref="D44:D45"/>
    <mergeCell ref="G44:G45"/>
  </mergeCells>
  <conditionalFormatting sqref="F55:H56">
    <cfRule type="containsErrors" dxfId="213" priority="142">
      <formula>ISERROR(F55)</formula>
    </cfRule>
  </conditionalFormatting>
  <conditionalFormatting sqref="G38:H38">
    <cfRule type="containsErrors" dxfId="212" priority="141">
      <formula>ISERROR(G38)</formula>
    </cfRule>
  </conditionalFormatting>
  <conditionalFormatting sqref="G4 G6">
    <cfRule type="containsErrors" dxfId="210" priority="138">
      <formula>ISERROR(G4)</formula>
    </cfRule>
  </conditionalFormatting>
  <conditionalFormatting sqref="D4">
    <cfRule type="cellIs" dxfId="209" priority="80" operator="greaterThan">
      <formula>3.9</formula>
    </cfRule>
    <cfRule type="cellIs" dxfId="208" priority="81" operator="between">
      <formula>2.1</formula>
      <formula>4</formula>
    </cfRule>
    <cfRule type="cellIs" dxfId="207" priority="82" operator="lessThan">
      <formula>2.1</formula>
    </cfRule>
  </conditionalFormatting>
  <conditionalFormatting sqref="F14">
    <cfRule type="containsErrors" dxfId="206" priority="75">
      <formula>ISERROR(F14)</formula>
    </cfRule>
  </conditionalFormatting>
  <conditionalFormatting sqref="F9">
    <cfRule type="containsErrors" dxfId="205" priority="55">
      <formula>ISERROR(F9)</formula>
    </cfRule>
  </conditionalFormatting>
  <conditionalFormatting sqref="F33">
    <cfRule type="containsErrors" dxfId="204" priority="52">
      <formula>ISERROR(F33)</formula>
    </cfRule>
  </conditionalFormatting>
  <conditionalFormatting sqref="F45">
    <cfRule type="containsErrors" dxfId="203" priority="48">
      <formula>ISERROR(F45)</formula>
    </cfRule>
  </conditionalFormatting>
  <conditionalFormatting sqref="F64">
    <cfRule type="containsErrors" dxfId="202" priority="45">
      <formula>ISERROR(F64)</formula>
    </cfRule>
  </conditionalFormatting>
  <conditionalFormatting sqref="D8">
    <cfRule type="cellIs" dxfId="201" priority="40" operator="equal">
      <formula>1</formula>
    </cfRule>
    <cfRule type="cellIs" dxfId="200" priority="41" operator="equal">
      <formula>2</formula>
    </cfRule>
    <cfRule type="cellIs" dxfId="199" priority="42" operator="equal">
      <formula>4</formula>
    </cfRule>
    <cfRule type="cellIs" dxfId="198" priority="43" operator="equal">
      <formula>3</formula>
    </cfRule>
    <cfRule type="cellIs" dxfId="197" priority="44" operator="equal">
      <formula>5</formula>
    </cfRule>
  </conditionalFormatting>
  <conditionalFormatting sqref="D32">
    <cfRule type="cellIs" dxfId="196" priority="35" operator="equal">
      <formula>1</formula>
    </cfRule>
    <cfRule type="cellIs" dxfId="195" priority="36" operator="equal">
      <formula>2</formula>
    </cfRule>
    <cfRule type="cellIs" dxfId="194" priority="37" operator="equal">
      <formula>4</formula>
    </cfRule>
    <cfRule type="cellIs" dxfId="193" priority="38" operator="equal">
      <formula>3</formula>
    </cfRule>
    <cfRule type="cellIs" dxfId="192" priority="39" operator="equal">
      <formula>5</formula>
    </cfRule>
  </conditionalFormatting>
  <conditionalFormatting sqref="D44">
    <cfRule type="cellIs" dxfId="191" priority="30" operator="equal">
      <formula>1</formula>
    </cfRule>
    <cfRule type="cellIs" dxfId="190" priority="31" operator="equal">
      <formula>2</formula>
    </cfRule>
    <cfRule type="cellIs" dxfId="189" priority="32" operator="equal">
      <formula>4</formula>
    </cfRule>
    <cfRule type="cellIs" dxfId="188" priority="33" operator="equal">
      <formula>3</formula>
    </cfRule>
    <cfRule type="cellIs" dxfId="187" priority="34" operator="equal">
      <formula>5</formula>
    </cfRule>
  </conditionalFormatting>
  <conditionalFormatting sqref="D63">
    <cfRule type="cellIs" dxfId="186" priority="25" operator="equal">
      <formula>1</formula>
    </cfRule>
    <cfRule type="cellIs" dxfId="185" priority="26" operator="equal">
      <formula>2</formula>
    </cfRule>
    <cfRule type="cellIs" dxfId="184" priority="27" operator="equal">
      <formula>4</formula>
    </cfRule>
    <cfRule type="cellIs" dxfId="183" priority="28" operator="equal">
      <formula>3</formula>
    </cfRule>
    <cfRule type="cellIs" dxfId="182" priority="29" operator="equal">
      <formula>5</formula>
    </cfRule>
  </conditionalFormatting>
  <conditionalFormatting sqref="D12 D14 D18">
    <cfRule type="containsBlanks" dxfId="180" priority="11">
      <formula>LEN(TRIM(D12))=0</formula>
    </cfRule>
  </conditionalFormatting>
  <conditionalFormatting sqref="D13 D17 D15 D19">
    <cfRule type="containsBlanks" dxfId="179" priority="10">
      <formula>LEN(TRIM(D13))=0</formula>
    </cfRule>
  </conditionalFormatting>
  <conditionalFormatting sqref="D36">
    <cfRule type="containsBlanks" dxfId="178" priority="9">
      <formula>LEN(TRIM(D36))=0</formula>
    </cfRule>
  </conditionalFormatting>
  <conditionalFormatting sqref="D37">
    <cfRule type="containsBlanks" dxfId="177" priority="8">
      <formula>LEN(TRIM(D37))=0</formula>
    </cfRule>
  </conditionalFormatting>
  <conditionalFormatting sqref="D48 D52 D50">
    <cfRule type="containsBlanks" dxfId="176" priority="7">
      <formula>LEN(TRIM(D48))=0</formula>
    </cfRule>
  </conditionalFormatting>
  <conditionalFormatting sqref="D49 D53 D51">
    <cfRule type="containsBlanks" dxfId="175" priority="6">
      <formula>LEN(TRIM(D49))=0</formula>
    </cfRule>
  </conditionalFormatting>
  <conditionalFormatting sqref="D67 D69">
    <cfRule type="containsBlanks" dxfId="174" priority="5">
      <formula>LEN(TRIM(D67))=0</formula>
    </cfRule>
  </conditionalFormatting>
  <conditionalFormatting sqref="D68">
    <cfRule type="containsBlanks" dxfId="173" priority="4">
      <formula>LEN(TRIM(D68))=0</formula>
    </cfRule>
  </conditionalFormatting>
  <conditionalFormatting sqref="F16">
    <cfRule type="containsErrors" dxfId="171" priority="2">
      <formula>ISERROR(F16)</formula>
    </cfRule>
  </conditionalFormatting>
  <conditionalFormatting sqref="D16">
    <cfRule type="containsBlanks" dxfId="170" priority="1">
      <formula>LEN(TRIM(D16))=0</formula>
    </cfRule>
  </conditionalFormatting>
  <hyperlinks>
    <hyperlink ref="A30" r:id="rId1" xr:uid="{00000000-0004-0000-0300-000000000000}"/>
    <hyperlink ref="A28" r:id="rId2" display="Retningslinjer ved tilgjengeliggjøring av offentlige data" xr:uid="{00000000-0004-0000-0300-000002000000}"/>
    <hyperlink ref="A60" r:id="rId3" display="Normen" xr:uid="{00000000-0004-0000-0300-000003000000}"/>
    <hyperlink ref="A59" r:id="rId4" display="GDPR" xr:uid="{00000000-0004-0000-0300-000004000000}"/>
    <hyperlink ref="A61" r:id="rId5" display="Rammeverk for autentisering og uavviselighet i elektronisk kommunikasjon med og i offentlig sektor" xr:uid="{38D2AA74-C3DC-4A80-9B32-D8BBD752F203}"/>
    <hyperlink ref="A29" r:id="rId6" xr:uid="{A3E042AC-0234-4330-9AC9-80078E98352E}"/>
  </hyperlinks>
  <pageMargins left="0.7" right="0.7" top="0.75" bottom="0.75" header="0.3" footer="0.3"/>
  <pageSetup paperSize="9" orientation="portrait" r:id="rId7"/>
  <drawing r:id="rId8"/>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0000000}">
          <x14:formula1>
            <xm:f>Skala!$A$15:$A$17</xm:f>
          </x14:formula1>
          <xm:sqref>G8:G9 G32:G33 G44:G45 G63:G64</xm:sqref>
        </x14:dataValidation>
        <x14:dataValidation type="list" allowBlank="1" showInputMessage="1" showErrorMessage="1" xr:uid="{00000000-0002-0000-0300-000001000000}">
          <x14:formula1>
            <xm:f>Skala!$A$6:$A$10</xm:f>
          </x14:formula1>
          <xm:sqref>D8:D9 D32:D33 D44:D45 D63:D64</xm:sqref>
        </x14:dataValidation>
        <x14:dataValidation type="list" allowBlank="1" showInputMessage="1" showErrorMessage="1" xr:uid="{00000000-0002-0000-0300-000002000000}">
          <x14:formula1>
            <xm:f>INDEX(Skala!$6:$10,0,$C12)</xm:f>
          </x14:formula1>
          <xm:sqref>D36:D37 D67:D69 D48:D53 D12:D19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70"/>
  <sheetViews>
    <sheetView showGridLines="0" zoomScaleNormal="100" workbookViewId="0">
      <pane ySplit="7" topLeftCell="A8" activePane="bottomLeft" state="frozen"/>
      <selection pane="bottomLeft" activeCell="D8" sqref="D8:D9"/>
    </sheetView>
  </sheetViews>
  <sheetFormatPr defaultColWidth="9" defaultRowHeight="14" x14ac:dyDescent="0.3"/>
  <cols>
    <col min="1" max="1" width="80.58203125" customWidth="1"/>
    <col min="2" max="3" width="14.08203125" hidden="1" customWidth="1"/>
    <col min="4" max="4" width="40.58203125" style="1" customWidth="1"/>
    <col min="5" max="5" width="9" hidden="1" customWidth="1"/>
    <col min="6" max="6" width="50.58203125" customWidth="1"/>
    <col min="7" max="7" width="10.58203125" customWidth="1"/>
    <col min="8" max="8" width="9" hidden="1" customWidth="1"/>
    <col min="9" max="9" width="35.58203125" customWidth="1"/>
  </cols>
  <sheetData>
    <row r="1" spans="1:25" x14ac:dyDescent="0.3">
      <c r="B1" t="s">
        <v>16</v>
      </c>
      <c r="C1" t="s">
        <v>17</v>
      </c>
    </row>
    <row r="2" spans="1:25" ht="25" x14ac:dyDescent="0.5">
      <c r="A2" s="2" t="s">
        <v>3</v>
      </c>
      <c r="B2" s="2"/>
      <c r="C2" s="2"/>
    </row>
    <row r="4" spans="1:25" s="4" customFormat="1" ht="45" customHeight="1" x14ac:dyDescent="0.3">
      <c r="A4" s="35" t="s">
        <v>146</v>
      </c>
      <c r="B4" s="35"/>
      <c r="C4" s="35"/>
      <c r="D4" s="150" t="e">
        <f>AVERAGE(Score_I1,Score_I2,Score_I3)</f>
        <v>#DIV/0!</v>
      </c>
      <c r="F4" s="143"/>
      <c r="G4" s="153" t="e">
        <f>IF(H4=0,"→",IF(H4&lt;0,"↓",IF(H4&gt;0,"↑")))</f>
        <v>#DIV/0!</v>
      </c>
      <c r="H4" t="e">
        <f>AVERAGE(Trend_I1,Trend_I2,Trend_I3)</f>
        <v>#DIV/0!</v>
      </c>
      <c r="J4"/>
      <c r="K4"/>
      <c r="L4"/>
      <c r="M4"/>
      <c r="N4"/>
      <c r="O4"/>
      <c r="P4"/>
      <c r="Q4"/>
      <c r="R4"/>
      <c r="S4"/>
      <c r="T4"/>
      <c r="U4"/>
      <c r="V4"/>
      <c r="W4"/>
      <c r="X4"/>
      <c r="Y4"/>
    </row>
    <row r="5" spans="1:25" s="4" customFormat="1" ht="30" customHeight="1" x14ac:dyDescent="0.3">
      <c r="A5" s="152" t="s">
        <v>147</v>
      </c>
      <c r="B5" s="152"/>
      <c r="C5" s="152"/>
      <c r="D5" s="150"/>
      <c r="F5" s="143"/>
      <c r="G5" s="153"/>
      <c r="H5"/>
      <c r="J5"/>
      <c r="K5"/>
      <c r="L5"/>
      <c r="M5"/>
      <c r="N5"/>
      <c r="O5"/>
      <c r="P5"/>
      <c r="Q5"/>
      <c r="R5"/>
      <c r="S5"/>
      <c r="T5"/>
      <c r="U5"/>
      <c r="V5"/>
      <c r="W5"/>
      <c r="X5"/>
      <c r="Y5"/>
    </row>
    <row r="6" spans="1:25" ht="9" customHeight="1" x14ac:dyDescent="0.3">
      <c r="A6" s="45"/>
      <c r="B6" s="45"/>
      <c r="C6" s="45"/>
      <c r="G6" s="134"/>
    </row>
    <row r="7" spans="1:25" s="52" customFormat="1" ht="28.5" customHeight="1" x14ac:dyDescent="0.3">
      <c r="A7" s="53"/>
      <c r="B7" s="53"/>
      <c r="C7" s="53"/>
      <c r="D7" s="51" t="s">
        <v>21</v>
      </c>
      <c r="F7" s="52" t="s">
        <v>22</v>
      </c>
      <c r="G7" s="52" t="s">
        <v>23</v>
      </c>
      <c r="I7" s="51" t="s">
        <v>24</v>
      </c>
    </row>
    <row r="8" spans="1:25" s="125" customFormat="1" ht="40.15" customHeight="1" x14ac:dyDescent="0.3">
      <c r="A8" s="32" t="s">
        <v>148</v>
      </c>
      <c r="B8" s="32"/>
      <c r="C8" s="32"/>
      <c r="D8" s="147"/>
      <c r="F8" s="31" t="s">
        <v>149</v>
      </c>
      <c r="G8" s="148"/>
      <c r="H8" s="59" t="b">
        <f>IF(G8="→",0,IF(G8="↓",-1,IF(G8="↑",1)))</f>
        <v>0</v>
      </c>
      <c r="I8" s="145"/>
      <c r="J8"/>
      <c r="K8"/>
      <c r="L8"/>
      <c r="M8"/>
      <c r="N8"/>
      <c r="O8"/>
      <c r="P8"/>
      <c r="Q8"/>
      <c r="R8"/>
      <c r="S8"/>
      <c r="T8"/>
      <c r="U8"/>
      <c r="V8"/>
      <c r="W8"/>
      <c r="X8"/>
      <c r="Y8"/>
    </row>
    <row r="9" spans="1:25" s="125" customFormat="1" ht="20.149999999999999" customHeight="1" x14ac:dyDescent="0.3">
      <c r="A9" s="26" t="s">
        <v>150</v>
      </c>
      <c r="B9" s="26"/>
      <c r="C9" s="26"/>
      <c r="D9" s="147"/>
      <c r="F9" s="30" t="e">
        <f>IF(E17=0,0,IF(E17&lt;1.25,"1",IF(E17&lt;1.75,"1 - 2",IF(E17&lt;2.25,"2",IF(E17&lt;2.75,"2 - 3",IF(E17&lt;3.25,"3",IF(E17&lt;3.75,"3 - 4",IF(E17&lt;4.25,"4",IF(E17&lt;4.75,"4 - 5",IF(E17&lt;5.1,"5"))))))))))</f>
        <v>#DIV/0!</v>
      </c>
      <c r="G9" s="148"/>
      <c r="H9" s="59"/>
      <c r="I9" s="145"/>
      <c r="J9"/>
      <c r="K9"/>
      <c r="L9"/>
      <c r="M9"/>
      <c r="N9"/>
      <c r="O9"/>
      <c r="P9"/>
      <c r="Q9"/>
      <c r="R9"/>
      <c r="S9"/>
      <c r="T9"/>
      <c r="U9"/>
      <c r="V9"/>
      <c r="W9"/>
      <c r="X9"/>
      <c r="Y9"/>
    </row>
    <row r="10" spans="1:25" x14ac:dyDescent="0.3">
      <c r="A10" s="13"/>
      <c r="B10" s="13"/>
      <c r="C10" s="13"/>
    </row>
    <row r="11" spans="1:25" x14ac:dyDescent="0.3">
      <c r="A11" s="13" t="s">
        <v>28</v>
      </c>
      <c r="B11" s="13"/>
      <c r="C11" s="13"/>
    </row>
    <row r="12" spans="1:25" ht="37.15" customHeight="1" x14ac:dyDescent="0.3">
      <c r="A12" s="57" t="s">
        <v>151</v>
      </c>
      <c r="B12" s="69" t="s">
        <v>34</v>
      </c>
      <c r="C12" s="69">
        <f>MATCH(B12,Skala!$A$4:$CA$4,0)</f>
        <v>3</v>
      </c>
      <c r="D12" s="37"/>
      <c r="E12" t="str">
        <f>IF(ISBLANK(D12),"",INDEX(Skala!$A$6:$A$10,MATCH(I!D12,INDEX(Skala!$6:$10,0,$C12),0)))</f>
        <v/>
      </c>
      <c r="F12" s="132"/>
    </row>
    <row r="13" spans="1:25" ht="37.5" customHeight="1" x14ac:dyDescent="0.3">
      <c r="A13" s="123" t="s">
        <v>152</v>
      </c>
      <c r="B13" s="68" t="s">
        <v>34</v>
      </c>
      <c r="C13" s="68">
        <f>MATCH(B13,Skala!$A$4:$CA$4,0)</f>
        <v>3</v>
      </c>
      <c r="D13" s="128"/>
      <c r="E13" t="str">
        <f>IF(ISBLANK(D13),"",INDEX(Skala!$A$6:$A$10,MATCH(I!D13,INDEX(Skala!$6:$10,0,$C13),0)))</f>
        <v/>
      </c>
      <c r="F13" s="131"/>
    </row>
    <row r="14" spans="1:25" ht="37.15" customHeight="1" x14ac:dyDescent="0.3">
      <c r="A14" s="57" t="s">
        <v>153</v>
      </c>
      <c r="B14" s="69" t="s">
        <v>34</v>
      </c>
      <c r="C14" s="69">
        <f>MATCH(B14,Skala!$A$4:$CA$4,0)</f>
        <v>3</v>
      </c>
      <c r="D14" s="37"/>
      <c r="E14" t="str">
        <f>IF(ISBLANK(D14),"",INDEX(Skala!$A$6:$A$10,MATCH(I!D14,INDEX(Skala!$6:$10,0,$C14),0)))</f>
        <v/>
      </c>
      <c r="F14" s="132"/>
    </row>
    <row r="15" spans="1:25" ht="37.5" customHeight="1" x14ac:dyDescent="0.3">
      <c r="A15" s="123" t="s">
        <v>154</v>
      </c>
      <c r="B15" s="68" t="s">
        <v>34</v>
      </c>
      <c r="C15" s="68">
        <f>MATCH(B15,Skala!$A$4:$CA$4,0)</f>
        <v>3</v>
      </c>
      <c r="D15" s="128"/>
      <c r="E15" t="str">
        <f>IF(ISBLANK(D15),"",INDEX(Skala!$A$6:$A$10,MATCH(I!D15,INDEX(Skala!$6:$10,0,$C15),0)))</f>
        <v/>
      </c>
      <c r="F15" s="131"/>
    </row>
    <row r="16" spans="1:25" ht="37.15" customHeight="1" x14ac:dyDescent="0.3">
      <c r="A16" s="57" t="s">
        <v>155</v>
      </c>
      <c r="B16" s="69" t="s">
        <v>34</v>
      </c>
      <c r="C16" s="69">
        <f>MATCH(B16,Skala!$A$4:$CA$4,0)</f>
        <v>3</v>
      </c>
      <c r="D16" s="37"/>
      <c r="E16" t="str">
        <f>IF(ISBLANK(D16),"",INDEX(Skala!$A$6:$A$10,MATCH(I!D16,INDEX(Skala!$6:$10,0,$C16),0)))</f>
        <v/>
      </c>
      <c r="F16" s="132"/>
    </row>
    <row r="17" spans="1:25" ht="14.25" customHeight="1" x14ac:dyDescent="0.3">
      <c r="A17" s="17"/>
      <c r="B17" s="17"/>
      <c r="C17" s="17"/>
      <c r="E17" t="e">
        <f>AVERAGE(E12:E16)</f>
        <v>#DIV/0!</v>
      </c>
    </row>
    <row r="18" spans="1:25" x14ac:dyDescent="0.3">
      <c r="A18" s="13" t="s">
        <v>37</v>
      </c>
      <c r="B18" s="13"/>
      <c r="C18" s="13"/>
    </row>
    <row r="19" spans="1:25" ht="36.75" customHeight="1" x14ac:dyDescent="0.3">
      <c r="A19" s="38" t="s">
        <v>156</v>
      </c>
      <c r="B19" s="38"/>
      <c r="C19" s="38"/>
    </row>
    <row r="20" spans="1:25" ht="36.75" customHeight="1" x14ac:dyDescent="0.3">
      <c r="A20" s="38" t="s">
        <v>157</v>
      </c>
      <c r="B20" s="38"/>
      <c r="C20" s="38"/>
    </row>
    <row r="21" spans="1:25" x14ac:dyDescent="0.3">
      <c r="A21" s="13" t="s">
        <v>43</v>
      </c>
      <c r="B21" s="13"/>
      <c r="C21" s="13"/>
    </row>
    <row r="22" spans="1:25" x14ac:dyDescent="0.3">
      <c r="A22" s="112" t="s">
        <v>48</v>
      </c>
      <c r="B22" s="17"/>
      <c r="C22" s="17"/>
    </row>
    <row r="23" spans="1:25" x14ac:dyDescent="0.3">
      <c r="A23" s="112" t="s">
        <v>62</v>
      </c>
      <c r="B23" s="73"/>
      <c r="C23" s="73"/>
    </row>
    <row r="24" spans="1:25" x14ac:dyDescent="0.3">
      <c r="A24" s="138" t="s">
        <v>61</v>
      </c>
      <c r="B24" s="73"/>
      <c r="C24" s="73"/>
    </row>
    <row r="25" spans="1:25" x14ac:dyDescent="0.3">
      <c r="A25" s="112" t="s">
        <v>63</v>
      </c>
      <c r="B25" s="73"/>
      <c r="C25" s="73"/>
    </row>
    <row r="26" spans="1:25" x14ac:dyDescent="0.3">
      <c r="A26" s="112" t="s">
        <v>89</v>
      </c>
      <c r="B26" s="73"/>
      <c r="C26" s="73"/>
    </row>
    <row r="27" spans="1:25" x14ac:dyDescent="0.3">
      <c r="A27" s="135" t="s">
        <v>158</v>
      </c>
      <c r="B27" s="74"/>
      <c r="C27" s="74"/>
    </row>
    <row r="28" spans="1:25" s="52" customFormat="1" ht="31.15" customHeight="1" x14ac:dyDescent="0.3">
      <c r="A28" s="53"/>
      <c r="B28" s="53"/>
      <c r="C28" s="53"/>
      <c r="D28" s="51" t="s">
        <v>21</v>
      </c>
      <c r="F28" s="52" t="s">
        <v>22</v>
      </c>
      <c r="G28" s="52" t="s">
        <v>23</v>
      </c>
      <c r="I28" s="51" t="s">
        <v>24</v>
      </c>
    </row>
    <row r="29" spans="1:25" s="125" customFormat="1" ht="40.15" customHeight="1" x14ac:dyDescent="0.3">
      <c r="A29" s="32" t="s">
        <v>159</v>
      </c>
      <c r="B29" s="32"/>
      <c r="C29" s="32"/>
      <c r="D29" s="147"/>
      <c r="F29" s="31" t="s">
        <v>160</v>
      </c>
      <c r="G29" s="148"/>
      <c r="H29" s="59" t="b">
        <f>IF(G29="→",0,IF(G29="↓",-1,IF(G29="↑",1)))</f>
        <v>0</v>
      </c>
      <c r="I29" s="145"/>
      <c r="J29"/>
      <c r="K29"/>
      <c r="L29"/>
      <c r="M29"/>
      <c r="N29"/>
      <c r="O29"/>
      <c r="P29"/>
      <c r="Q29"/>
      <c r="R29"/>
      <c r="S29"/>
      <c r="T29"/>
      <c r="U29"/>
      <c r="V29"/>
      <c r="W29"/>
      <c r="X29"/>
      <c r="Y29"/>
    </row>
    <row r="30" spans="1:25" s="125" customFormat="1" ht="20.149999999999999" customHeight="1" x14ac:dyDescent="0.3">
      <c r="A30" s="25" t="s">
        <v>161</v>
      </c>
      <c r="B30" s="25"/>
      <c r="C30" s="25"/>
      <c r="D30" s="147"/>
      <c r="F30" s="30" t="e">
        <f>IF(E38=0,0,IF(E38&lt;1.25,"1",IF(E38&lt;1.75,"1 - 2",IF(E38&lt;2.25,"2",IF(E38&lt;2.75,"2 - 3",IF(E38&lt;3.25,"3",IF(E38&lt;3.75,"3 - 4",IF(E38&lt;4.25,"4",IF(E38&lt;4.75,"4 - 5",IF(E38&lt;5.1,"5"))))))))))</f>
        <v>#DIV/0!</v>
      </c>
      <c r="G30" s="148"/>
      <c r="H30" s="59"/>
      <c r="I30" s="145"/>
      <c r="J30"/>
      <c r="K30"/>
      <c r="L30"/>
      <c r="M30"/>
      <c r="N30"/>
      <c r="O30"/>
      <c r="P30"/>
      <c r="Q30"/>
      <c r="R30"/>
      <c r="S30"/>
      <c r="T30"/>
      <c r="U30"/>
      <c r="V30"/>
      <c r="W30"/>
      <c r="X30"/>
      <c r="Y30"/>
    </row>
    <row r="31" spans="1:25" x14ac:dyDescent="0.3">
      <c r="A31" s="13"/>
      <c r="B31" s="13"/>
      <c r="C31" s="13"/>
    </row>
    <row r="32" spans="1:25" x14ac:dyDescent="0.3">
      <c r="A32" s="13" t="s">
        <v>28</v>
      </c>
      <c r="B32" s="13"/>
      <c r="C32" s="13"/>
    </row>
    <row r="33" spans="1:25" ht="32.15" customHeight="1" x14ac:dyDescent="0.3">
      <c r="A33" s="57" t="s">
        <v>162</v>
      </c>
      <c r="B33" s="69" t="s">
        <v>34</v>
      </c>
      <c r="C33" s="69">
        <f>MATCH(B33,Skala!$A$4:$CA$4,0)</f>
        <v>3</v>
      </c>
      <c r="D33" s="37"/>
      <c r="E33" t="str">
        <f>IF(ISBLANK(D33),"",INDEX(Skala!$A$6:$A$10,MATCH(I!D33,INDEX(Skala!$6:$10,0,$C33),0)))</f>
        <v/>
      </c>
      <c r="F33" s="132"/>
    </row>
    <row r="34" spans="1:25" ht="36" customHeight="1" x14ac:dyDescent="0.3">
      <c r="A34" s="123" t="s">
        <v>163</v>
      </c>
      <c r="B34" s="68" t="s">
        <v>34</v>
      </c>
      <c r="C34" s="68">
        <f>MATCH(B34,Skala!$A$4:$CA$4,0)</f>
        <v>3</v>
      </c>
      <c r="D34" s="128"/>
      <c r="E34" t="str">
        <f>IF(ISBLANK(D34),"",INDEX(Skala!$A$6:$A$10,MATCH(I!D34,INDEX(Skala!$6:$10,0,$C34),0)))</f>
        <v/>
      </c>
      <c r="F34" s="131"/>
    </row>
    <row r="35" spans="1:25" ht="41.65" customHeight="1" x14ac:dyDescent="0.3">
      <c r="A35" s="57" t="s">
        <v>164</v>
      </c>
      <c r="B35" s="69" t="s">
        <v>34</v>
      </c>
      <c r="C35" s="69">
        <f>MATCH(B35,Skala!$A$4:$CA$4,0)</f>
        <v>3</v>
      </c>
      <c r="D35" s="37"/>
      <c r="E35" t="str">
        <f>IF(ISBLANK(D35),"",INDEX(Skala!$A$6:$A$10,MATCH(I!D35,INDEX(Skala!$6:$10,0,$C35),0)))</f>
        <v/>
      </c>
      <c r="F35" s="132"/>
    </row>
    <row r="36" spans="1:25" ht="48" customHeight="1" x14ac:dyDescent="0.3">
      <c r="A36" s="123" t="s">
        <v>165</v>
      </c>
      <c r="B36" s="68" t="s">
        <v>34</v>
      </c>
      <c r="C36" s="68">
        <f>MATCH(B36,Skala!$A$4:$CA$4,0)</f>
        <v>3</v>
      </c>
      <c r="D36" s="128"/>
      <c r="E36" t="str">
        <f>IF(ISBLANK(D36),"",INDEX(Skala!$A$6:$A$10,MATCH(I!D36,INDEX(Skala!$6:$10,0,$C36),0)))</f>
        <v/>
      </c>
      <c r="F36" s="131"/>
    </row>
    <row r="37" spans="1:25" ht="47.25" customHeight="1" x14ac:dyDescent="0.3">
      <c r="A37" s="57" t="s">
        <v>166</v>
      </c>
      <c r="B37" s="69" t="s">
        <v>167</v>
      </c>
      <c r="C37" s="69">
        <f>MATCH(B37,Skala!$A$4:$CA$4,0)</f>
        <v>4</v>
      </c>
      <c r="D37" s="37"/>
      <c r="E37" t="str">
        <f>IF(ISBLANK(D37),"",INDEX(Skala!$A$6:$A$10,MATCH(I!D37,INDEX(Skala!$6:$10,0,$C37),0)))</f>
        <v/>
      </c>
      <c r="F37" s="132"/>
    </row>
    <row r="38" spans="1:25" x14ac:dyDescent="0.3">
      <c r="E38" t="e">
        <f>AVERAGE(E33:E37)</f>
        <v>#DIV/0!</v>
      </c>
    </row>
    <row r="39" spans="1:25" x14ac:dyDescent="0.3">
      <c r="A39" s="13" t="s">
        <v>37</v>
      </c>
      <c r="B39" s="13"/>
      <c r="C39" s="13"/>
    </row>
    <row r="40" spans="1:25" ht="138" customHeight="1" x14ac:dyDescent="0.3">
      <c r="A40" s="38" t="s">
        <v>168</v>
      </c>
      <c r="B40" s="38"/>
      <c r="C40" s="38"/>
    </row>
    <row r="41" spans="1:25" x14ac:dyDescent="0.3">
      <c r="A41" s="13" t="s">
        <v>43</v>
      </c>
      <c r="B41" s="13"/>
      <c r="C41" s="13"/>
    </row>
    <row r="42" spans="1:25" x14ac:dyDescent="0.3">
      <c r="A42" s="113" t="s">
        <v>169</v>
      </c>
      <c r="B42" s="70"/>
      <c r="C42" s="70"/>
    </row>
    <row r="43" spans="1:25" x14ac:dyDescent="0.3">
      <c r="A43" s="113" t="s">
        <v>170</v>
      </c>
      <c r="B43" s="70"/>
      <c r="C43" s="70"/>
    </row>
    <row r="44" spans="1:25" x14ac:dyDescent="0.3">
      <c r="A44" s="113" t="s">
        <v>158</v>
      </c>
      <c r="B44" s="70"/>
      <c r="C44" s="70"/>
    </row>
    <row r="45" spans="1:25" x14ac:dyDescent="0.3">
      <c r="A45" s="113" t="s">
        <v>89</v>
      </c>
      <c r="B45" s="70"/>
      <c r="C45" s="70"/>
    </row>
    <row r="46" spans="1:25" x14ac:dyDescent="0.3">
      <c r="A46" s="113" t="s">
        <v>171</v>
      </c>
      <c r="B46" s="56"/>
      <c r="C46" s="56"/>
    </row>
    <row r="47" spans="1:25" s="48" customFormat="1" ht="28" x14ac:dyDescent="0.3">
      <c r="A47" s="72"/>
      <c r="B47" s="72"/>
      <c r="C47" s="72"/>
      <c r="D47" s="48" t="s">
        <v>21</v>
      </c>
      <c r="F47" s="48" t="s">
        <v>22</v>
      </c>
      <c r="G47" s="48" t="s">
        <v>23</v>
      </c>
      <c r="I47" s="48" t="s">
        <v>24</v>
      </c>
    </row>
    <row r="48" spans="1:25" s="125" customFormat="1" ht="60" customHeight="1" x14ac:dyDescent="0.3">
      <c r="A48" s="32" t="s">
        <v>172</v>
      </c>
      <c r="B48" s="32"/>
      <c r="C48" s="32"/>
      <c r="D48" s="147"/>
      <c r="F48" s="31" t="s">
        <v>173</v>
      </c>
      <c r="G48" s="148"/>
      <c r="H48" t="b">
        <f>IF(G48="→",0,IF(G48="↓",-1,IF(G48="↑",1)))</f>
        <v>0</v>
      </c>
      <c r="I48" s="145"/>
      <c r="J48"/>
      <c r="K48"/>
      <c r="L48"/>
      <c r="M48"/>
      <c r="N48"/>
      <c r="O48"/>
      <c r="P48"/>
      <c r="Q48"/>
      <c r="R48"/>
      <c r="S48"/>
      <c r="T48"/>
      <c r="U48"/>
      <c r="V48"/>
      <c r="W48"/>
      <c r="X48"/>
      <c r="Y48"/>
    </row>
    <row r="49" spans="1:25" s="125" customFormat="1" ht="20.149999999999999" customHeight="1" x14ac:dyDescent="0.3">
      <c r="A49" s="25" t="s">
        <v>174</v>
      </c>
      <c r="B49" s="25"/>
      <c r="C49" s="25"/>
      <c r="D49" s="147"/>
      <c r="F49" s="30" t="e">
        <f>IF(E61=0,0,IF(E61&lt;1.25,"1",IF(E61&lt;1.75,"1 - 2",IF(E61&lt;2.25,"2",IF(E61&lt;2.75,"2 - 3",IF(E61&lt;3.25,"3",IF(E61&lt;3.75,"3 - 4",IF(E61&lt;4.25,"4",IF(E61&lt;4.75,"4 - 5",IF(E61&lt;5.1,"5"))))))))))</f>
        <v>#DIV/0!</v>
      </c>
      <c r="G49" s="148"/>
      <c r="H49"/>
      <c r="I49" s="145"/>
      <c r="J49"/>
      <c r="K49"/>
      <c r="L49"/>
      <c r="M49"/>
      <c r="N49"/>
      <c r="O49"/>
      <c r="P49"/>
      <c r="Q49"/>
      <c r="R49"/>
      <c r="S49"/>
      <c r="T49"/>
      <c r="U49"/>
      <c r="V49"/>
      <c r="W49"/>
      <c r="X49"/>
      <c r="Y49"/>
    </row>
    <row r="50" spans="1:25" x14ac:dyDescent="0.3">
      <c r="A50" s="13"/>
      <c r="B50" s="13"/>
      <c r="C50" s="13"/>
    </row>
    <row r="51" spans="1:25" x14ac:dyDescent="0.3">
      <c r="A51" s="13" t="s">
        <v>28</v>
      </c>
      <c r="B51" s="13"/>
      <c r="C51" s="13"/>
    </row>
    <row r="52" spans="1:25" ht="39.65" customHeight="1" x14ac:dyDescent="0.3">
      <c r="A52" s="57" t="s">
        <v>175</v>
      </c>
      <c r="B52" s="69" t="s">
        <v>176</v>
      </c>
      <c r="C52" s="69">
        <f>MATCH(B52,Skala!$A$4:$CA$4,0)</f>
        <v>15</v>
      </c>
      <c r="D52" s="37"/>
      <c r="E52" t="str">
        <f>IF(ISBLANK(D52),"",INDEX(Skala!$A$6:$A$10,MATCH(I!D52,INDEX(Skala!$6:$10,0,$C52),0)))</f>
        <v/>
      </c>
      <c r="F52" s="132"/>
    </row>
    <row r="53" spans="1:25" ht="34.5" customHeight="1" x14ac:dyDescent="0.3">
      <c r="A53" s="123" t="s">
        <v>177</v>
      </c>
      <c r="B53" s="68" t="s">
        <v>34</v>
      </c>
      <c r="C53" s="68">
        <f>MATCH(B53,Skala!$A$4:$CA$4,0)</f>
        <v>3</v>
      </c>
      <c r="D53" s="128"/>
      <c r="E53" t="str">
        <f>IF(ISBLANK(D53),"",INDEX(Skala!$A$6:$A$10,MATCH(I!D53,INDEX(Skala!$6:$10,0,$C53),0)))</f>
        <v/>
      </c>
      <c r="F53" s="131"/>
    </row>
    <row r="54" spans="1:25" ht="21.4" customHeight="1" x14ac:dyDescent="0.3">
      <c r="A54" s="57" t="s">
        <v>178</v>
      </c>
      <c r="B54" s="69" t="s">
        <v>34</v>
      </c>
      <c r="C54" s="69">
        <f>MATCH(B54,Skala!$A$4:$CA$4,0)</f>
        <v>3</v>
      </c>
      <c r="D54" s="37"/>
      <c r="E54" t="str">
        <f>IF(ISBLANK(D54),"",INDEX(Skala!$A$6:$A$10,MATCH(I!D54,INDEX(Skala!$6:$10,0,$C54),0)))</f>
        <v/>
      </c>
      <c r="F54" s="132"/>
    </row>
    <row r="55" spans="1:25" ht="19.899999999999999" customHeight="1" x14ac:dyDescent="0.3">
      <c r="A55" s="123" t="s">
        <v>179</v>
      </c>
      <c r="B55" s="68" t="s">
        <v>176</v>
      </c>
      <c r="C55" s="68">
        <f>MATCH(B55,Skala!$A$4:$CA$4,0)</f>
        <v>15</v>
      </c>
      <c r="D55" s="128"/>
      <c r="E55" t="str">
        <f>IF(ISBLANK(D55),"",INDEX(Skala!$A$6:$A$10,MATCH(I!D55,INDEX(Skala!$6:$10,0,$C55),0)))</f>
        <v/>
      </c>
      <c r="F55" s="131"/>
    </row>
    <row r="56" spans="1:25" ht="21.4" customHeight="1" x14ac:dyDescent="0.3">
      <c r="A56" s="57" t="s">
        <v>180</v>
      </c>
      <c r="B56" s="69" t="s">
        <v>34</v>
      </c>
      <c r="C56" s="69">
        <f>MATCH(B56,Skala!$A$4:$CA$4,0)</f>
        <v>3</v>
      </c>
      <c r="D56" s="37"/>
      <c r="E56" t="str">
        <f>IF(ISBLANK(D56),"",INDEX(Skala!$A$6:$A$10,MATCH(I!D56,INDEX(Skala!$6:$10,0,$C56),0)))</f>
        <v/>
      </c>
      <c r="F56" s="132"/>
    </row>
    <row r="57" spans="1:25" ht="19.899999999999999" customHeight="1" x14ac:dyDescent="0.3">
      <c r="A57" s="123" t="s">
        <v>181</v>
      </c>
      <c r="B57" s="68" t="s">
        <v>34</v>
      </c>
      <c r="C57" s="68">
        <f>MATCH(B57,Skala!$A$4:$CA$4,0)</f>
        <v>3</v>
      </c>
      <c r="D57" s="128"/>
      <c r="E57" t="str">
        <f>IF(ISBLANK(D57),"",INDEX(Skala!$A$6:$A$10,MATCH(I!D57,INDEX(Skala!$6:$10,0,$C57),0)))</f>
        <v/>
      </c>
      <c r="F57" s="131"/>
    </row>
    <row r="58" spans="1:25" ht="36" customHeight="1" x14ac:dyDescent="0.3">
      <c r="A58" s="57" t="s">
        <v>182</v>
      </c>
      <c r="B58" s="69" t="s">
        <v>34</v>
      </c>
      <c r="C58" s="69">
        <f>MATCH(B58,Skala!$A$4:$CA$4,0)</f>
        <v>3</v>
      </c>
      <c r="D58" s="37"/>
      <c r="E58" t="str">
        <f>IF(ISBLANK(D58),"",INDEX(Skala!$A$6:$A$10,MATCH(I!D58,INDEX(Skala!$6:$10,0,$C58),0)))</f>
        <v/>
      </c>
      <c r="F58" s="132"/>
    </row>
    <row r="59" spans="1:25" ht="39.65" customHeight="1" x14ac:dyDescent="0.3">
      <c r="A59" s="123" t="s">
        <v>183</v>
      </c>
      <c r="B59" s="68" t="s">
        <v>34</v>
      </c>
      <c r="C59" s="68">
        <f>MATCH(B59,Skala!$A$4:$CA$4,0)</f>
        <v>3</v>
      </c>
      <c r="D59" s="128"/>
      <c r="E59" t="str">
        <f>IF(ISBLANK(D59),"",INDEX(Skala!$A$6:$A$10,MATCH(I!D59,INDEX(Skala!$6:$10,0,$C59),0)))</f>
        <v/>
      </c>
      <c r="F59" s="131"/>
    </row>
    <row r="60" spans="1:25" ht="36" customHeight="1" x14ac:dyDescent="0.3">
      <c r="A60" s="57" t="s">
        <v>184</v>
      </c>
      <c r="B60" s="69" t="s">
        <v>34</v>
      </c>
      <c r="C60" s="69">
        <f>MATCH(B60,Skala!$A$4:$CA$4,0)</f>
        <v>3</v>
      </c>
      <c r="D60" s="37"/>
      <c r="E60" t="str">
        <f>IF(ISBLANK(D60),"",INDEX(Skala!$A$6:$A$10,MATCH(I!D60,INDEX(Skala!$6:$10,0,$C60),0)))</f>
        <v/>
      </c>
      <c r="F60" s="132"/>
    </row>
    <row r="61" spans="1:25" x14ac:dyDescent="0.3">
      <c r="A61" s="6"/>
      <c r="B61" s="6"/>
      <c r="C61" s="6"/>
      <c r="E61" t="e">
        <f>AVERAGE(E52:E60)</f>
        <v>#DIV/0!</v>
      </c>
    </row>
    <row r="62" spans="1:25" x14ac:dyDescent="0.3">
      <c r="A62" s="13" t="s">
        <v>37</v>
      </c>
      <c r="B62" s="13"/>
      <c r="C62" s="13"/>
    </row>
    <row r="63" spans="1:25" ht="75" x14ac:dyDescent="0.3">
      <c r="A63" s="38" t="s">
        <v>185</v>
      </c>
      <c r="B63" s="38"/>
      <c r="C63" s="38"/>
    </row>
    <row r="64" spans="1:25" x14ac:dyDescent="0.3">
      <c r="A64" s="13" t="s">
        <v>43</v>
      </c>
      <c r="B64" s="13"/>
      <c r="C64" s="13"/>
    </row>
    <row r="65" spans="1:3" x14ac:dyDescent="0.3">
      <c r="A65" s="114" t="s">
        <v>186</v>
      </c>
      <c r="B65" s="75"/>
      <c r="C65" s="75"/>
    </row>
    <row r="66" spans="1:3" x14ac:dyDescent="0.3">
      <c r="A66" s="114" t="s">
        <v>187</v>
      </c>
      <c r="B66" s="75"/>
      <c r="C66" s="75"/>
    </row>
    <row r="67" spans="1:3" x14ac:dyDescent="0.3">
      <c r="A67" s="113" t="s">
        <v>109</v>
      </c>
      <c r="B67" s="70"/>
      <c r="C67" s="70"/>
    </row>
    <row r="68" spans="1:3" x14ac:dyDescent="0.3">
      <c r="A68" s="113" t="s">
        <v>158</v>
      </c>
      <c r="B68" s="70"/>
      <c r="C68" s="70"/>
    </row>
    <row r="69" spans="1:3" x14ac:dyDescent="0.3">
      <c r="A69" s="113" t="s">
        <v>188</v>
      </c>
    </row>
    <row r="70" spans="1:3" x14ac:dyDescent="0.3">
      <c r="A70" s="113" t="s">
        <v>189</v>
      </c>
    </row>
  </sheetData>
  <sheetProtection algorithmName="SHA-1" hashValue="RkSOEVAwEEfoiQpX28QaNIkJxFQ=" saltValue="dzIRtUpz2UG1OX0F5qe2jw==" spinCount="100000" sheet="1" formatCells="0" formatRows="0" selectLockedCells="1"/>
  <mergeCells count="13">
    <mergeCell ref="I29:I30"/>
    <mergeCell ref="I48:I49"/>
    <mergeCell ref="D48:D49"/>
    <mergeCell ref="G48:G49"/>
    <mergeCell ref="D8:D9"/>
    <mergeCell ref="G8:G9"/>
    <mergeCell ref="D29:D30"/>
    <mergeCell ref="G29:G30"/>
    <mergeCell ref="A5:C5"/>
    <mergeCell ref="D4:D5"/>
    <mergeCell ref="F4:F5"/>
    <mergeCell ref="G4:G5"/>
    <mergeCell ref="I8:I9"/>
  </mergeCells>
  <conditionalFormatting sqref="D4">
    <cfRule type="cellIs" dxfId="169" priority="160" operator="greaterThan">
      <formula>3.9</formula>
    </cfRule>
    <cfRule type="cellIs" dxfId="168" priority="161" operator="between">
      <formula>2.1</formula>
      <formula>4</formula>
    </cfRule>
    <cfRule type="cellIs" dxfId="167" priority="162" operator="lessThan">
      <formula>2.1</formula>
    </cfRule>
  </conditionalFormatting>
  <conditionalFormatting sqref="G4 G6">
    <cfRule type="containsErrors" dxfId="166" priority="131">
      <formula>ISERROR(G4)</formula>
    </cfRule>
  </conditionalFormatting>
  <conditionalFormatting sqref="F9">
    <cfRule type="containsErrors" dxfId="165" priority="49">
      <formula>ISERROR(F9)</formula>
    </cfRule>
  </conditionalFormatting>
  <conditionalFormatting sqref="F30">
    <cfRule type="containsErrors" dxfId="164" priority="48">
      <formula>ISERROR(F30)</formula>
    </cfRule>
  </conditionalFormatting>
  <conditionalFormatting sqref="F49">
    <cfRule type="containsErrors" dxfId="163" priority="47">
      <formula>ISERROR(F49)</formula>
    </cfRule>
  </conditionalFormatting>
  <conditionalFormatting sqref="D8">
    <cfRule type="cellIs" dxfId="162" priority="42" operator="equal">
      <formula>1</formula>
    </cfRule>
    <cfRule type="cellIs" dxfId="161" priority="43" operator="equal">
      <formula>2</formula>
    </cfRule>
    <cfRule type="cellIs" dxfId="160" priority="44" operator="equal">
      <formula>4</formula>
    </cfRule>
    <cfRule type="cellIs" dxfId="159" priority="45" operator="equal">
      <formula>3</formula>
    </cfRule>
    <cfRule type="cellIs" dxfId="158" priority="46" operator="equal">
      <formula>5</formula>
    </cfRule>
  </conditionalFormatting>
  <conditionalFormatting sqref="D29">
    <cfRule type="cellIs" dxfId="157" priority="37" operator="equal">
      <formula>1</formula>
    </cfRule>
    <cfRule type="cellIs" dxfId="156" priority="38" operator="equal">
      <formula>2</formula>
    </cfRule>
    <cfRule type="cellIs" dxfId="155" priority="39" operator="equal">
      <formula>4</formula>
    </cfRule>
    <cfRule type="cellIs" dxfId="154" priority="40" operator="equal">
      <formula>3</formula>
    </cfRule>
    <cfRule type="cellIs" dxfId="153" priority="41" operator="equal">
      <formula>5</formula>
    </cfRule>
  </conditionalFormatting>
  <conditionalFormatting sqref="D48">
    <cfRule type="cellIs" dxfId="152" priority="32" operator="equal">
      <formula>1</formula>
    </cfRule>
    <cfRule type="cellIs" dxfId="151" priority="33" operator="equal">
      <formula>2</formula>
    </cfRule>
    <cfRule type="cellIs" dxfId="150" priority="34" operator="equal">
      <formula>4</formula>
    </cfRule>
    <cfRule type="cellIs" dxfId="149" priority="35" operator="equal">
      <formula>3</formula>
    </cfRule>
    <cfRule type="cellIs" dxfId="148" priority="36" operator="equal">
      <formula>5</formula>
    </cfRule>
  </conditionalFormatting>
  <conditionalFormatting sqref="D12">
    <cfRule type="containsBlanks" dxfId="147" priority="19">
      <formula>LEN(TRIM(D12))=0</formula>
    </cfRule>
  </conditionalFormatting>
  <conditionalFormatting sqref="D33 D37 D35">
    <cfRule type="containsBlanks" dxfId="146" priority="17">
      <formula>LEN(TRIM(D33))=0</formula>
    </cfRule>
  </conditionalFormatting>
  <conditionalFormatting sqref="D34 D36">
    <cfRule type="containsBlanks" dxfId="145" priority="16">
      <formula>LEN(TRIM(D34))=0</formula>
    </cfRule>
  </conditionalFormatting>
  <conditionalFormatting sqref="D52 D58 D60">
    <cfRule type="containsBlanks" dxfId="144" priority="15">
      <formula>LEN(TRIM(D52))=0</formula>
    </cfRule>
  </conditionalFormatting>
  <conditionalFormatting sqref="D53 D59 D57">
    <cfRule type="containsBlanks" dxfId="143" priority="14">
      <formula>LEN(TRIM(D53))=0</formula>
    </cfRule>
  </conditionalFormatting>
  <conditionalFormatting sqref="D13">
    <cfRule type="containsBlanks" dxfId="142" priority="7">
      <formula>LEN(TRIM(D13))=0</formula>
    </cfRule>
  </conditionalFormatting>
  <conditionalFormatting sqref="D14">
    <cfRule type="containsBlanks" dxfId="141" priority="6">
      <formula>LEN(TRIM(D14))=0</formula>
    </cfRule>
  </conditionalFormatting>
  <conditionalFormatting sqref="D16">
    <cfRule type="containsBlanks" dxfId="140" priority="5">
      <formula>LEN(TRIM(D16))=0</formula>
    </cfRule>
  </conditionalFormatting>
  <conditionalFormatting sqref="D15">
    <cfRule type="containsBlanks" dxfId="139" priority="4">
      <formula>LEN(TRIM(D15))=0</formula>
    </cfRule>
  </conditionalFormatting>
  <conditionalFormatting sqref="D54">
    <cfRule type="containsBlanks" dxfId="138" priority="3">
      <formula>LEN(TRIM(D54))=0</formula>
    </cfRule>
  </conditionalFormatting>
  <conditionalFormatting sqref="D56">
    <cfRule type="containsBlanks" dxfId="137" priority="2">
      <formula>LEN(TRIM(D56))=0</formula>
    </cfRule>
  </conditionalFormatting>
  <conditionalFormatting sqref="D55">
    <cfRule type="containsBlanks" dxfId="136" priority="1">
      <formula>LEN(TRIM(D55))=0</formula>
    </cfRule>
  </conditionalFormatting>
  <hyperlinks>
    <hyperlink ref="A23" r:id="rId1" display="Link til DiFi Standard for begrepsbeskrivelser " xr:uid="{00000000-0004-0000-0400-000000000000}"/>
    <hyperlink ref="A25" r:id="rId2" display="Link til DiFi Standard for beskrivelse av datasett og datakataloger (DCAT-AP-NO)" xr:uid="{00000000-0004-0000-0400-000001000000}"/>
    <hyperlink ref="A26" r:id="rId3" xr:uid="{00000000-0004-0000-0400-000002000000}"/>
    <hyperlink ref="A45" r:id="rId4" xr:uid="{00000000-0004-0000-0400-000006000000}"/>
    <hyperlink ref="A44" r:id="rId5" xr:uid="{00000000-0004-0000-0400-000007000000}"/>
    <hyperlink ref="A42" r:id="rId6" xr:uid="{00000000-0004-0000-0400-000008000000}"/>
    <hyperlink ref="A43" r:id="rId7" location="icd10/0/0/0/-1" xr:uid="{00000000-0004-0000-0400-000009000000}"/>
    <hyperlink ref="A65" r:id="rId8" xr:uid="{00000000-0004-0000-0400-00000B000000}"/>
    <hyperlink ref="A66" r:id="rId9" xr:uid="{00000000-0004-0000-0400-00000C000000}"/>
    <hyperlink ref="A67" r:id="rId10" xr:uid="{00000000-0004-0000-0400-00000E000000}"/>
    <hyperlink ref="A68" r:id="rId11" xr:uid="{00000000-0004-0000-0400-00000F000000}"/>
    <hyperlink ref="A27" r:id="rId12" xr:uid="{00000000-0004-0000-0400-000010000000}"/>
    <hyperlink ref="A22" r:id="rId13" display="Nasjonal spesifikasjon for metadata om helsedata" xr:uid="{00000000-0004-0000-0400-000011000000}"/>
    <hyperlink ref="A24" r:id="rId14" xr:uid="{6EE67FC4-5EEA-402A-A278-68EB27A60571}"/>
    <hyperlink ref="A46" r:id="rId15" xr:uid="{2D77C446-79BC-45BD-AE0B-2802C0D266B9}"/>
    <hyperlink ref="A69" r:id="rId16" xr:uid="{E24DF1D8-26A3-40D3-B1FB-A261E85B6C41}"/>
    <hyperlink ref="A70" r:id="rId17" xr:uid="{1936296A-56E1-48BE-97AC-F31125914385}"/>
  </hyperlinks>
  <pageMargins left="0.7" right="0.7" top="0.75" bottom="0.75" header="0.3" footer="0.3"/>
  <pageSetup paperSize="9" orientation="portrait" r:id="rId18"/>
  <drawing r:id="rId19"/>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0000000}">
          <x14:formula1>
            <xm:f>Skala!$A$15:$A$17</xm:f>
          </x14:formula1>
          <xm:sqref>G8:G9 G29:G30 G48:G49</xm:sqref>
        </x14:dataValidation>
        <x14:dataValidation type="list" allowBlank="1" showInputMessage="1" showErrorMessage="1" xr:uid="{00000000-0002-0000-0400-000001000000}">
          <x14:formula1>
            <xm:f>Skala!$A$6:$A$10</xm:f>
          </x14:formula1>
          <xm:sqref>D8:D9 D29:D30 D48:D49</xm:sqref>
        </x14:dataValidation>
        <x14:dataValidation type="list" allowBlank="1" showInputMessage="1" showErrorMessage="1" xr:uid="{00000000-0002-0000-0400-000002000000}">
          <x14:formula1>
            <xm:f>INDEX(Skala!$6:$10,0,$C12)</xm:f>
          </x14:formula1>
          <xm:sqref>D52:D60 D12:D16 D33:D37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74"/>
  <sheetViews>
    <sheetView showGridLines="0" zoomScaleNormal="100" workbookViewId="0">
      <pane ySplit="7" topLeftCell="A8" activePane="bottomLeft" state="frozen"/>
      <selection activeCell="D12" sqref="D12"/>
      <selection pane="bottomLeft" activeCell="D8" sqref="D8:D9"/>
    </sheetView>
  </sheetViews>
  <sheetFormatPr defaultColWidth="9" defaultRowHeight="14" x14ac:dyDescent="0.3"/>
  <cols>
    <col min="1" max="1" width="80.58203125" customWidth="1"/>
    <col min="2" max="3" width="14.08203125" hidden="1" customWidth="1"/>
    <col min="4" max="4" width="40.58203125" style="133" customWidth="1"/>
    <col min="5" max="5" width="9" hidden="1" customWidth="1"/>
    <col min="6" max="6" width="50.58203125" customWidth="1"/>
    <col min="7" max="7" width="10.58203125" customWidth="1"/>
    <col min="8" max="8" width="9" hidden="1" customWidth="1"/>
    <col min="9" max="9" width="35.58203125" customWidth="1"/>
  </cols>
  <sheetData>
    <row r="1" spans="1:25" x14ac:dyDescent="0.3">
      <c r="B1" t="s">
        <v>16</v>
      </c>
      <c r="C1" t="s">
        <v>17</v>
      </c>
    </row>
    <row r="2" spans="1:25" ht="25" x14ac:dyDescent="0.5">
      <c r="A2" s="2" t="s">
        <v>3</v>
      </c>
      <c r="B2" s="2"/>
      <c r="C2" s="2"/>
    </row>
    <row r="4" spans="1:25" s="4" customFormat="1" ht="45" customHeight="1" x14ac:dyDescent="0.3">
      <c r="A4" s="36" t="s">
        <v>190</v>
      </c>
      <c r="B4" s="36"/>
      <c r="C4" s="36"/>
      <c r="D4" s="150" t="e">
        <f>AVERAGE(Score_R1,Score_R1.1,Score_R1.2,Score_R1.3)</f>
        <v>#DIV/0!</v>
      </c>
      <c r="F4" s="143"/>
      <c r="G4" s="153" t="e">
        <f>IF(H4=0,"→",IF(H4&lt;0,"↓",IF(H4&gt;0,"↑")))</f>
        <v>#DIV/0!</v>
      </c>
      <c r="H4" t="e">
        <f>AVERAGE(Trend_R1,Trend_R1.1,Trend_R1.2,Trend_R1.3)</f>
        <v>#DIV/0!</v>
      </c>
      <c r="J4"/>
      <c r="K4"/>
      <c r="L4"/>
      <c r="M4"/>
      <c r="N4"/>
      <c r="O4"/>
      <c r="P4"/>
      <c r="Q4"/>
      <c r="R4"/>
      <c r="S4"/>
      <c r="T4"/>
      <c r="U4"/>
      <c r="V4"/>
      <c r="W4"/>
      <c r="X4"/>
      <c r="Y4"/>
    </row>
    <row r="5" spans="1:25" s="4" customFormat="1" ht="30" customHeight="1" x14ac:dyDescent="0.3">
      <c r="A5" s="44" t="s">
        <v>191</v>
      </c>
      <c r="B5" s="44"/>
      <c r="C5" s="44"/>
      <c r="D5" s="150"/>
      <c r="F5" s="143"/>
      <c r="G5" s="153"/>
      <c r="H5"/>
      <c r="J5"/>
      <c r="K5"/>
      <c r="L5"/>
      <c r="M5"/>
      <c r="N5"/>
      <c r="O5"/>
      <c r="P5"/>
      <c r="Q5"/>
      <c r="R5"/>
      <c r="S5"/>
      <c r="T5"/>
      <c r="U5"/>
      <c r="V5"/>
      <c r="W5"/>
      <c r="X5"/>
      <c r="Y5"/>
    </row>
    <row r="6" spans="1:25" ht="9" customHeight="1" x14ac:dyDescent="0.3">
      <c r="A6" s="45"/>
      <c r="B6" s="45"/>
      <c r="C6" s="45"/>
      <c r="D6" s="58"/>
      <c r="G6" s="134"/>
    </row>
    <row r="7" spans="1:25" s="51" customFormat="1" ht="28.5" customHeight="1" x14ac:dyDescent="0.3">
      <c r="A7" s="54"/>
      <c r="B7" s="54"/>
      <c r="C7" s="54"/>
      <c r="D7" s="51" t="s">
        <v>21</v>
      </c>
      <c r="F7" s="51" t="s">
        <v>22</v>
      </c>
      <c r="G7" s="51" t="s">
        <v>23</v>
      </c>
      <c r="I7" s="51" t="s">
        <v>24</v>
      </c>
    </row>
    <row r="8" spans="1:25" s="125" customFormat="1" ht="40.15" customHeight="1" x14ac:dyDescent="0.3">
      <c r="A8" s="32" t="s">
        <v>192</v>
      </c>
      <c r="B8" s="32"/>
      <c r="C8" s="32"/>
      <c r="D8" s="147"/>
      <c r="F8" s="31" t="s">
        <v>193</v>
      </c>
      <c r="G8" s="148"/>
      <c r="H8" t="b">
        <f>IF(G8="→",0,IF(G8="↓",-1,IF(G8="↑",1)))</f>
        <v>0</v>
      </c>
      <c r="I8" s="145"/>
      <c r="J8"/>
      <c r="K8"/>
      <c r="L8"/>
      <c r="M8"/>
      <c r="N8"/>
      <c r="O8"/>
      <c r="P8"/>
      <c r="Q8"/>
      <c r="R8"/>
      <c r="S8"/>
      <c r="T8"/>
      <c r="U8"/>
      <c r="V8"/>
      <c r="W8"/>
      <c r="X8"/>
      <c r="Y8"/>
    </row>
    <row r="9" spans="1:25" s="125" customFormat="1" ht="20.149999999999999" customHeight="1" x14ac:dyDescent="0.3">
      <c r="A9" s="25" t="s">
        <v>194</v>
      </c>
      <c r="B9" s="25"/>
      <c r="C9" s="25"/>
      <c r="D9" s="147"/>
      <c r="F9" s="30" t="e">
        <f>IF(E18=0,0,IF(E18&lt;1.25,"1",IF(E18&lt;1.75,"1 - 2",IF(E18&lt;2.25,"2",IF(E18&lt;2.75,"2 - 3",IF(E18&lt;3.25,"3",IF(E18&lt;3.75,"3 - 4",IF(E18&lt;4.25,"4",IF(E18&lt;4.75,"4 - 5",IF(E18&lt;5.1,"5"))))))))))</f>
        <v>#DIV/0!</v>
      </c>
      <c r="G9" s="148"/>
      <c r="H9"/>
      <c r="I9" s="145"/>
      <c r="J9"/>
      <c r="K9"/>
      <c r="L9"/>
      <c r="M9"/>
      <c r="N9"/>
      <c r="O9"/>
      <c r="P9"/>
      <c r="Q9"/>
      <c r="R9"/>
      <c r="S9"/>
      <c r="T9"/>
      <c r="U9"/>
      <c r="V9"/>
      <c r="W9"/>
      <c r="X9"/>
      <c r="Y9"/>
    </row>
    <row r="10" spans="1:25" x14ac:dyDescent="0.3">
      <c r="A10" s="13"/>
      <c r="B10" s="13"/>
      <c r="C10" s="13"/>
    </row>
    <row r="11" spans="1:25" x14ac:dyDescent="0.3">
      <c r="A11" s="13" t="s">
        <v>28</v>
      </c>
      <c r="B11" s="13"/>
      <c r="C11" s="13"/>
    </row>
    <row r="12" spans="1:25" ht="25.5" x14ac:dyDescent="0.3">
      <c r="A12" s="57" t="s">
        <v>195</v>
      </c>
      <c r="B12" s="69" t="s">
        <v>131</v>
      </c>
      <c r="C12" s="69">
        <f>MATCH(B12,Skala!$A$4:$CA$4,0)</f>
        <v>9</v>
      </c>
      <c r="D12" s="37"/>
      <c r="E12" t="str">
        <f>IF(ISBLANK(D12),"",INDEX(Skala!$A$6:$A$10,MATCH('R'!D12,INDEX(Skala!$6:$10,0,$C12),0)))</f>
        <v/>
      </c>
      <c r="F12" s="132"/>
    </row>
    <row r="13" spans="1:25" ht="26.25" customHeight="1" x14ac:dyDescent="0.3">
      <c r="A13" s="123" t="s">
        <v>196</v>
      </c>
      <c r="B13" s="68" t="s">
        <v>131</v>
      </c>
      <c r="C13" s="68">
        <f>MATCH(B13,Skala!$A$4:$CA$4,0)</f>
        <v>9</v>
      </c>
      <c r="D13" s="128"/>
      <c r="E13" t="str">
        <f>IF(ISBLANK(D13),"",INDEX(Skala!$A$6:$A$10,MATCH('R'!D13,INDEX(Skala!$6:$10,0,$C13),0)))</f>
        <v/>
      </c>
      <c r="F13" s="131"/>
    </row>
    <row r="14" spans="1:25" ht="25.15" customHeight="1" x14ac:dyDescent="0.3">
      <c r="A14" s="57" t="s">
        <v>197</v>
      </c>
      <c r="B14" s="69" t="s">
        <v>131</v>
      </c>
      <c r="C14" s="69">
        <f>MATCH(B14,Skala!$A$4:$CA$4,0)</f>
        <v>9</v>
      </c>
      <c r="D14" s="37"/>
      <c r="E14" t="str">
        <f>IF(ISBLANK(D14),"",INDEX(Skala!$A$6:$A$10,MATCH('R'!D14,INDEX(Skala!$6:$10,0,$C14),0)))</f>
        <v/>
      </c>
      <c r="F14" s="132"/>
    </row>
    <row r="15" spans="1:25" ht="25.15" customHeight="1" x14ac:dyDescent="0.3">
      <c r="A15" s="123" t="s">
        <v>198</v>
      </c>
      <c r="B15" s="68" t="s">
        <v>131</v>
      </c>
      <c r="C15" s="68">
        <f>MATCH(B15,Skala!$A$4:$CA$4,0)</f>
        <v>9</v>
      </c>
      <c r="D15" s="128"/>
      <c r="E15" t="str">
        <f>IF(ISBLANK(D15),"",INDEX(Skala!$A$6:$A$10,MATCH('R'!D15,INDEX(Skala!$6:$10,0,$C15),0)))</f>
        <v/>
      </c>
      <c r="F15" s="131"/>
    </row>
    <row r="16" spans="1:25" ht="36.4" customHeight="1" x14ac:dyDescent="0.3">
      <c r="A16" s="57" t="s">
        <v>199</v>
      </c>
      <c r="B16" s="69" t="s">
        <v>131</v>
      </c>
      <c r="C16" s="69">
        <f>MATCH(B16,Skala!$A$4:$CA$4,0)</f>
        <v>9</v>
      </c>
      <c r="D16" s="37"/>
      <c r="E16" t="str">
        <f>IF(ISBLANK(D16),"",INDEX(Skala!$A$6:$A$10,MATCH('R'!D16,INDEX(Skala!$6:$10,0,$C16),0)))</f>
        <v/>
      </c>
      <c r="F16" s="132"/>
    </row>
    <row r="17" spans="1:25" ht="30.4" customHeight="1" x14ac:dyDescent="0.3">
      <c r="A17" s="123" t="s">
        <v>200</v>
      </c>
      <c r="B17" s="68" t="s">
        <v>131</v>
      </c>
      <c r="C17" s="68">
        <f>MATCH(B17,Skala!$A$4:$CA$4,0)</f>
        <v>9</v>
      </c>
      <c r="D17" s="128"/>
      <c r="E17" t="str">
        <f>IF(ISBLANK(D17),"",INDEX(Skala!$A$6:$A$10,MATCH('R'!D17,INDEX(Skala!$6:$10,0,$C17),0)))</f>
        <v/>
      </c>
      <c r="F17" s="131"/>
    </row>
    <row r="18" spans="1:25" ht="14.25" customHeight="1" x14ac:dyDescent="0.3">
      <c r="A18" s="16"/>
      <c r="B18" s="16"/>
      <c r="C18" s="16"/>
      <c r="E18" t="e">
        <f>AVERAGE(E12:E17)</f>
        <v>#DIV/0!</v>
      </c>
    </row>
    <row r="19" spans="1:25" ht="14.25" customHeight="1" x14ac:dyDescent="0.3">
      <c r="A19" s="13" t="s">
        <v>37</v>
      </c>
      <c r="B19" s="13"/>
      <c r="C19" s="13"/>
    </row>
    <row r="20" spans="1:25" ht="125" x14ac:dyDescent="0.3">
      <c r="A20" s="38" t="s">
        <v>201</v>
      </c>
      <c r="B20" s="38"/>
      <c r="C20" s="38"/>
    </row>
    <row r="21" spans="1:25" x14ac:dyDescent="0.3">
      <c r="A21" s="13" t="s">
        <v>43</v>
      </c>
      <c r="B21" s="13"/>
      <c r="C21" s="13"/>
    </row>
    <row r="22" spans="1:25" x14ac:dyDescent="0.3">
      <c r="A22" s="113" t="s">
        <v>48</v>
      </c>
      <c r="B22" s="70"/>
      <c r="C22" s="70"/>
    </row>
    <row r="23" spans="1:25" x14ac:dyDescent="0.3">
      <c r="A23" s="113" t="s">
        <v>202</v>
      </c>
      <c r="B23" s="70"/>
      <c r="C23" s="70"/>
    </row>
    <row r="24" spans="1:25" x14ac:dyDescent="0.3">
      <c r="A24" s="113" t="s">
        <v>203</v>
      </c>
      <c r="B24" s="70"/>
      <c r="C24" s="70"/>
    </row>
    <row r="25" spans="1:25" x14ac:dyDescent="0.3">
      <c r="A25" s="113" t="s">
        <v>204</v>
      </c>
      <c r="B25" s="70"/>
      <c r="C25" s="70"/>
    </row>
    <row r="26" spans="1:25" x14ac:dyDescent="0.3">
      <c r="A26" s="113" t="s">
        <v>108</v>
      </c>
      <c r="B26" s="70"/>
      <c r="C26" s="70"/>
    </row>
    <row r="27" spans="1:25" x14ac:dyDescent="0.3">
      <c r="A27" s="70"/>
      <c r="B27" s="70"/>
      <c r="C27" s="70"/>
    </row>
    <row r="28" spans="1:25" s="48" customFormat="1" ht="28" x14ac:dyDescent="0.3">
      <c r="A28" s="38"/>
      <c r="B28" s="38"/>
      <c r="C28" s="38"/>
      <c r="D28" s="48" t="s">
        <v>21</v>
      </c>
      <c r="F28" s="48" t="s">
        <v>22</v>
      </c>
      <c r="G28" s="48" t="s">
        <v>23</v>
      </c>
      <c r="I28" s="48" t="s">
        <v>24</v>
      </c>
    </row>
    <row r="29" spans="1:25" s="125" customFormat="1" ht="40.15" customHeight="1" x14ac:dyDescent="0.3">
      <c r="A29" s="32" t="s">
        <v>205</v>
      </c>
      <c r="B29" s="32"/>
      <c r="C29" s="32"/>
      <c r="D29" s="147"/>
      <c r="F29" s="31" t="s">
        <v>206</v>
      </c>
      <c r="G29" s="148"/>
      <c r="H29" t="b">
        <f>IF(G29="→",0,IF(G29="↓",-1,IF(G29="↑",1)))</f>
        <v>0</v>
      </c>
      <c r="I29" s="145"/>
      <c r="J29"/>
      <c r="K29"/>
      <c r="L29"/>
      <c r="M29"/>
      <c r="N29"/>
      <c r="O29"/>
      <c r="P29"/>
      <c r="Q29"/>
      <c r="R29"/>
      <c r="S29"/>
      <c r="T29"/>
      <c r="U29"/>
      <c r="V29"/>
      <c r="W29"/>
      <c r="X29"/>
      <c r="Y29"/>
    </row>
    <row r="30" spans="1:25" s="125" customFormat="1" ht="20.149999999999999" customHeight="1" x14ac:dyDescent="0.3">
      <c r="A30" s="25" t="s">
        <v>207</v>
      </c>
      <c r="B30" s="25"/>
      <c r="C30" s="25"/>
      <c r="D30" s="147"/>
      <c r="F30" s="30" t="e">
        <f>IF(E35=0,0,IF(E35&lt;1.25,"1",IF(E35&lt;1.75,"1 - 2",IF(E35&lt;2.25,"2",IF(E35&lt;2.75,"2 - 3",IF(E35&lt;3.25,"3",IF(E35&lt;3.75,"3 - 4",IF(E35&lt;4.25,"4",IF(E35&lt;4.75,"4 - 5",IF(E35&lt;5.1,"5"))))))))))</f>
        <v>#DIV/0!</v>
      </c>
      <c r="G30" s="148"/>
      <c r="H30"/>
      <c r="I30" s="145"/>
      <c r="J30"/>
      <c r="K30"/>
      <c r="L30"/>
      <c r="M30"/>
      <c r="N30"/>
      <c r="O30"/>
      <c r="P30"/>
      <c r="Q30"/>
      <c r="R30"/>
      <c r="S30"/>
      <c r="T30"/>
      <c r="U30"/>
      <c r="V30"/>
      <c r="W30"/>
      <c r="X30"/>
      <c r="Y30"/>
    </row>
    <row r="31" spans="1:25" x14ac:dyDescent="0.3">
      <c r="A31" s="13"/>
      <c r="B31" s="13"/>
      <c r="C31" s="13"/>
    </row>
    <row r="32" spans="1:25" x14ac:dyDescent="0.3">
      <c r="A32" s="13" t="s">
        <v>28</v>
      </c>
      <c r="B32" s="13"/>
      <c r="C32" s="13"/>
    </row>
    <row r="33" spans="1:25" ht="26.15" customHeight="1" x14ac:dyDescent="0.3">
      <c r="A33" s="57" t="s">
        <v>208</v>
      </c>
      <c r="B33" s="69" t="s">
        <v>131</v>
      </c>
      <c r="C33" s="69">
        <f>MATCH(B33,Skala!$A$4:$CA$4,0)</f>
        <v>9</v>
      </c>
      <c r="D33" s="37"/>
      <c r="E33" t="str">
        <f>IF(ISBLANK(D33),"",INDEX(Skala!$A$6:$A$10,MATCH('R'!D33,INDEX(Skala!$6:$10,0,$C33),0)))</f>
        <v/>
      </c>
      <c r="F33" s="132"/>
    </row>
    <row r="34" spans="1:25" ht="26.15" customHeight="1" x14ac:dyDescent="0.3">
      <c r="A34" s="123" t="s">
        <v>209</v>
      </c>
      <c r="B34" s="68" t="s">
        <v>131</v>
      </c>
      <c r="C34" s="68">
        <f>MATCH(B34,Skala!$A$4:$CA$4,0)</f>
        <v>9</v>
      </c>
      <c r="D34" s="128"/>
      <c r="E34" t="str">
        <f>IF(ISBLANK(D34),"",INDEX(Skala!$A$6:$A$10,MATCH('R'!D34,INDEX(Skala!$6:$10,0,$C34),0)))</f>
        <v/>
      </c>
      <c r="F34" s="131"/>
    </row>
    <row r="35" spans="1:25" ht="14.25" customHeight="1" x14ac:dyDescent="0.3">
      <c r="A35" s="16"/>
      <c r="B35" s="16"/>
      <c r="C35" s="16"/>
      <c r="E35" t="e">
        <f>AVERAGE(E33:E34)</f>
        <v>#DIV/0!</v>
      </c>
    </row>
    <row r="36" spans="1:25" ht="14.25" customHeight="1" x14ac:dyDescent="0.3">
      <c r="A36" s="13" t="s">
        <v>37</v>
      </c>
      <c r="B36" s="13"/>
      <c r="C36" s="13"/>
    </row>
    <row r="37" spans="1:25" ht="94.15" customHeight="1" x14ac:dyDescent="0.3">
      <c r="A37" s="38" t="s">
        <v>210</v>
      </c>
      <c r="B37" s="38"/>
      <c r="C37" s="38"/>
    </row>
    <row r="38" spans="1:25" ht="62.25" customHeight="1" x14ac:dyDescent="0.3">
      <c r="A38" s="38" t="s">
        <v>211</v>
      </c>
      <c r="B38" s="38"/>
      <c r="C38" s="38"/>
    </row>
    <row r="39" spans="1:25" x14ac:dyDescent="0.3">
      <c r="A39" s="13" t="s">
        <v>43</v>
      </c>
      <c r="B39" s="13"/>
      <c r="C39" s="13"/>
    </row>
    <row r="40" spans="1:25" x14ac:dyDescent="0.3">
      <c r="A40" s="113" t="s">
        <v>48</v>
      </c>
      <c r="B40" s="70"/>
      <c r="C40" s="70"/>
    </row>
    <row r="41" spans="1:25" x14ac:dyDescent="0.3">
      <c r="A41" s="113" t="s">
        <v>203</v>
      </c>
      <c r="B41" s="70"/>
      <c r="C41" s="70"/>
    </row>
    <row r="42" spans="1:25" x14ac:dyDescent="0.3">
      <c r="A42" s="113" t="s">
        <v>212</v>
      </c>
      <c r="B42" s="70"/>
      <c r="C42" s="70"/>
    </row>
    <row r="43" spans="1:25" x14ac:dyDescent="0.3">
      <c r="A43" s="113" t="s">
        <v>108</v>
      </c>
      <c r="B43" s="70"/>
      <c r="C43" s="70"/>
    </row>
    <row r="44" spans="1:25" x14ac:dyDescent="0.3">
      <c r="A44" s="113" t="s">
        <v>213</v>
      </c>
      <c r="B44" s="70"/>
      <c r="C44" s="70"/>
    </row>
    <row r="45" spans="1:25" s="48" customFormat="1" ht="28" x14ac:dyDescent="0.3">
      <c r="A45" s="72"/>
      <c r="B45" s="72"/>
      <c r="C45" s="72"/>
      <c r="D45" s="48" t="s">
        <v>21</v>
      </c>
      <c r="F45" s="48" t="s">
        <v>22</v>
      </c>
      <c r="G45" s="48" t="s">
        <v>23</v>
      </c>
      <c r="I45" s="48" t="s">
        <v>24</v>
      </c>
    </row>
    <row r="46" spans="1:25" s="125" customFormat="1" ht="54" customHeight="1" x14ac:dyDescent="0.3">
      <c r="A46" s="32" t="s">
        <v>214</v>
      </c>
      <c r="B46" s="32"/>
      <c r="C46" s="32"/>
      <c r="D46" s="147"/>
      <c r="F46" s="31" t="s">
        <v>215</v>
      </c>
      <c r="G46" s="148"/>
      <c r="H46" t="b">
        <f>IF(G46="→",0,IF(G46="↓",-1,IF(G46="↑",1)))</f>
        <v>0</v>
      </c>
      <c r="I46" s="145"/>
      <c r="J46"/>
      <c r="K46"/>
      <c r="L46"/>
      <c r="M46"/>
      <c r="N46"/>
      <c r="O46"/>
      <c r="P46"/>
      <c r="Q46"/>
      <c r="R46"/>
      <c r="S46"/>
      <c r="T46"/>
      <c r="U46"/>
      <c r="V46"/>
      <c r="W46"/>
      <c r="X46"/>
      <c r="Y46"/>
    </row>
    <row r="47" spans="1:25" s="125" customFormat="1" ht="20.149999999999999" customHeight="1" x14ac:dyDescent="0.3">
      <c r="A47" s="25" t="s">
        <v>216</v>
      </c>
      <c r="B47" s="25"/>
      <c r="C47" s="25"/>
      <c r="D47" s="147"/>
      <c r="F47" s="30" t="e">
        <f>IF(E53=0,0,IF(E53&lt;1.25,"1",IF(E53&lt;1.75,"1 - 2",IF(E53&lt;2.25,"2",IF(E53&lt;2.75,"2 - 3",IF(E53&lt;3.25,"3",IF(E53&lt;3.75,"3 - 4",IF(E53&lt;4.25,"4",IF(E53&lt;4.75,"4 - 5",IF(E53&lt;5.1,"5"))))))))))</f>
        <v>#DIV/0!</v>
      </c>
      <c r="G47" s="148"/>
      <c r="H47"/>
      <c r="I47" s="145"/>
      <c r="J47"/>
      <c r="K47"/>
      <c r="L47"/>
      <c r="M47"/>
      <c r="N47"/>
      <c r="O47"/>
      <c r="P47"/>
      <c r="Q47"/>
      <c r="R47"/>
      <c r="S47"/>
      <c r="T47"/>
      <c r="U47"/>
      <c r="V47"/>
      <c r="W47"/>
      <c r="X47"/>
      <c r="Y47"/>
    </row>
    <row r="48" spans="1:25" x14ac:dyDescent="0.3">
      <c r="A48" s="13"/>
      <c r="B48" s="13"/>
      <c r="C48" s="13"/>
    </row>
    <row r="49" spans="1:25" x14ac:dyDescent="0.3">
      <c r="A49" s="13" t="s">
        <v>28</v>
      </c>
      <c r="B49" s="13"/>
      <c r="C49" s="13"/>
    </row>
    <row r="50" spans="1:25" ht="30" customHeight="1" x14ac:dyDescent="0.3">
      <c r="A50" s="57" t="s">
        <v>217</v>
      </c>
      <c r="B50" s="69" t="s">
        <v>131</v>
      </c>
      <c r="C50" s="69">
        <f>MATCH(B50,Skala!$A$4:$CA$4,0)</f>
        <v>9</v>
      </c>
      <c r="D50" s="37"/>
      <c r="E50" t="str">
        <f>IF(ISBLANK(D50),"",INDEX(Skala!$A$6:$A$10,MATCH('R'!D50,INDEX(Skala!$6:$10,0,$C50),0)))</f>
        <v/>
      </c>
      <c r="F50" s="132"/>
    </row>
    <row r="51" spans="1:25" ht="49.5" customHeight="1" x14ac:dyDescent="0.3">
      <c r="A51" s="123" t="s">
        <v>218</v>
      </c>
      <c r="B51" s="68" t="s">
        <v>34</v>
      </c>
      <c r="C51" s="68">
        <f>MATCH(B51,Skala!$A$4:$CA$4,0)</f>
        <v>3</v>
      </c>
      <c r="D51" s="128"/>
      <c r="E51" t="str">
        <f>IF(ISBLANK(D51),"",INDEX(Skala!$A$6:$A$10,MATCH('R'!D51,INDEX(Skala!$6:$10,0,$C51),0)))</f>
        <v/>
      </c>
      <c r="F51" s="131"/>
    </row>
    <row r="52" spans="1:25" ht="25.5" x14ac:dyDescent="0.3">
      <c r="A52" s="57" t="s">
        <v>219</v>
      </c>
      <c r="B52" s="69" t="s">
        <v>131</v>
      </c>
      <c r="C52" s="69">
        <f>MATCH(B52,Skala!$A$4:$CA$4,0)</f>
        <v>9</v>
      </c>
      <c r="D52" s="37"/>
      <c r="E52" t="str">
        <f>IF(ISBLANK(D52),"",INDEX(Skala!$A$6:$A$10,MATCH('R'!D52,INDEX(Skala!$6:$10,0,$C52),0)))</f>
        <v/>
      </c>
      <c r="F52" s="132"/>
    </row>
    <row r="53" spans="1:25" ht="14.25" customHeight="1" x14ac:dyDescent="0.3">
      <c r="A53" s="16" t="s">
        <v>220</v>
      </c>
      <c r="B53" s="16"/>
      <c r="C53" s="16"/>
      <c r="E53" t="e">
        <f>AVERAGE(E50:E52)</f>
        <v>#DIV/0!</v>
      </c>
    </row>
    <row r="54" spans="1:25" x14ac:dyDescent="0.3">
      <c r="A54" s="13" t="s">
        <v>37</v>
      </c>
      <c r="B54" s="13"/>
      <c r="C54" s="13"/>
    </row>
    <row r="55" spans="1:25" ht="120" customHeight="1" x14ac:dyDescent="0.3">
      <c r="A55" s="38" t="s">
        <v>221</v>
      </c>
      <c r="B55" s="38"/>
      <c r="C55" s="38"/>
    </row>
    <row r="56" spans="1:25" x14ac:dyDescent="0.3">
      <c r="A56" s="38"/>
      <c r="B56" s="38"/>
      <c r="C56" s="38"/>
    </row>
    <row r="57" spans="1:25" s="48" customFormat="1" ht="28" x14ac:dyDescent="0.3">
      <c r="A57" s="72"/>
      <c r="B57" s="72"/>
      <c r="C57" s="72"/>
      <c r="D57" s="48" t="s">
        <v>21</v>
      </c>
      <c r="F57" s="48" t="s">
        <v>22</v>
      </c>
      <c r="G57" s="48" t="s">
        <v>23</v>
      </c>
      <c r="I57" s="48" t="s">
        <v>24</v>
      </c>
    </row>
    <row r="58" spans="1:25" s="125" customFormat="1" ht="40.15" customHeight="1" x14ac:dyDescent="0.3">
      <c r="A58" s="32" t="s">
        <v>222</v>
      </c>
      <c r="B58" s="32"/>
      <c r="C58" s="32"/>
      <c r="D58" s="147"/>
      <c r="F58" s="31" t="s">
        <v>223</v>
      </c>
      <c r="G58" s="148"/>
      <c r="H58" t="b">
        <f>IF(G58="→",0,IF(G58="↓",-1,IF(G58="↑",1)))</f>
        <v>0</v>
      </c>
      <c r="I58" s="145"/>
      <c r="J58"/>
      <c r="K58"/>
      <c r="L58"/>
      <c r="M58"/>
      <c r="N58"/>
      <c r="O58"/>
      <c r="P58"/>
      <c r="Q58"/>
      <c r="R58"/>
      <c r="S58"/>
      <c r="T58"/>
      <c r="U58"/>
      <c r="V58"/>
      <c r="W58"/>
      <c r="X58"/>
      <c r="Y58"/>
    </row>
    <row r="59" spans="1:25" s="125" customFormat="1" ht="20.149999999999999" customHeight="1" x14ac:dyDescent="0.3">
      <c r="A59" s="25" t="s">
        <v>224</v>
      </c>
      <c r="B59" s="25"/>
      <c r="C59" s="25"/>
      <c r="D59" s="147"/>
      <c r="F59" s="30" t="e">
        <f>IF(E64=0,0,IF(E64&lt;1.25,"1",IF(E64&lt;1.75,"1 - 2",IF(E64&lt;2.25,"2",IF(E64&lt;2.75,"2 - 3",IF(E64&lt;3.25,"3",IF(E64&lt;3.75,"3 - 4",IF(E64&lt;4.25,"4",IF(E64&lt;4.75,"4 - 5",IF(E64&lt;5.1,"5"))))))))))</f>
        <v>#DIV/0!</v>
      </c>
      <c r="G59" s="148"/>
      <c r="H59"/>
      <c r="I59" s="145"/>
      <c r="J59"/>
      <c r="K59"/>
      <c r="L59"/>
      <c r="M59"/>
      <c r="N59"/>
      <c r="O59"/>
      <c r="P59"/>
      <c r="Q59"/>
      <c r="R59"/>
      <c r="S59"/>
      <c r="T59"/>
      <c r="U59"/>
      <c r="V59"/>
      <c r="W59"/>
      <c r="X59"/>
      <c r="Y59"/>
    </row>
    <row r="60" spans="1:25" x14ac:dyDescent="0.3">
      <c r="A60" s="13"/>
      <c r="B60" s="13"/>
      <c r="C60" s="13"/>
    </row>
    <row r="61" spans="1:25" x14ac:dyDescent="0.3">
      <c r="A61" s="13" t="s">
        <v>28</v>
      </c>
      <c r="B61" s="13"/>
      <c r="C61" s="13"/>
    </row>
    <row r="62" spans="1:25" ht="26.15" customHeight="1" x14ac:dyDescent="0.3">
      <c r="A62" s="57" t="s">
        <v>225</v>
      </c>
      <c r="B62" s="69" t="s">
        <v>176</v>
      </c>
      <c r="C62" s="69">
        <f>MATCH(B62,Skala!$A$4:$CA$4,0)</f>
        <v>15</v>
      </c>
      <c r="D62" s="37"/>
      <c r="E62" t="str">
        <f>IF(ISBLANK(D62),"",INDEX(Skala!$A$6:$A$10,MATCH('R'!D62,INDEX(Skala!$6:$10,0,$C62),0)))</f>
        <v/>
      </c>
      <c r="F62" s="132"/>
    </row>
    <row r="63" spans="1:25" ht="26.15" customHeight="1" x14ac:dyDescent="0.3">
      <c r="A63" s="123" t="s">
        <v>226</v>
      </c>
      <c r="B63" s="68" t="s">
        <v>34</v>
      </c>
      <c r="C63" s="68">
        <f>MATCH(B63,Skala!$A$4:$CA$4,0)</f>
        <v>3</v>
      </c>
      <c r="D63" s="128"/>
      <c r="E63" t="str">
        <f>IF(ISBLANK(D63),"",INDEX(Skala!$A$6:$A$10,MATCH('R'!D63,INDEX(Skala!$6:$10,0,$C63),0)))</f>
        <v/>
      </c>
      <c r="F63" s="131"/>
    </row>
    <row r="64" spans="1:25" ht="25.5" customHeight="1" x14ac:dyDescent="0.3">
      <c r="A64" s="16"/>
      <c r="B64" s="16"/>
      <c r="C64" s="16"/>
      <c r="E64" t="e">
        <f>AVERAGE(E62:E63)</f>
        <v>#DIV/0!</v>
      </c>
    </row>
    <row r="65" spans="1:3" ht="14.25" customHeight="1" x14ac:dyDescent="0.3">
      <c r="A65" s="13" t="s">
        <v>37</v>
      </c>
      <c r="B65" s="13"/>
      <c r="C65" s="13"/>
    </row>
    <row r="66" spans="1:3" ht="132" customHeight="1" x14ac:dyDescent="0.3">
      <c r="A66" s="38" t="s">
        <v>227</v>
      </c>
      <c r="B66" s="38"/>
      <c r="C66" s="38"/>
    </row>
    <row r="67" spans="1:3" ht="37.15" customHeight="1" x14ac:dyDescent="0.3">
      <c r="A67" s="38" t="s">
        <v>228</v>
      </c>
      <c r="B67" s="38"/>
      <c r="C67" s="38"/>
    </row>
    <row r="68" spans="1:3" ht="25" x14ac:dyDescent="0.3">
      <c r="A68" s="38" t="s">
        <v>229</v>
      </c>
      <c r="B68" s="38"/>
      <c r="C68" s="38"/>
    </row>
    <row r="69" spans="1:3" x14ac:dyDescent="0.3">
      <c r="A69" s="13" t="s">
        <v>43</v>
      </c>
      <c r="B69" s="13"/>
      <c r="C69" s="13"/>
    </row>
    <row r="70" spans="1:3" x14ac:dyDescent="0.3">
      <c r="A70" s="70" t="s">
        <v>230</v>
      </c>
      <c r="B70" s="136" t="s">
        <v>231</v>
      </c>
    </row>
    <row r="71" spans="1:3" x14ac:dyDescent="0.3">
      <c r="A71" s="70" t="s">
        <v>232</v>
      </c>
    </row>
    <row r="72" spans="1:3" x14ac:dyDescent="0.3">
      <c r="A72" s="70" t="s">
        <v>233</v>
      </c>
    </row>
    <row r="74" spans="1:3" ht="20" x14ac:dyDescent="0.4">
      <c r="A74" s="137"/>
    </row>
  </sheetData>
  <sheetProtection algorithmName="SHA-1" hashValue="95ZH2JKveX3u1WWS5wGsdfn0fk8=" saltValue="PmXrNjj70BgdOPauz+WKVQ==" spinCount="100000" sheet="1" formatCells="0" formatRows="0" selectLockedCells="1"/>
  <mergeCells count="15">
    <mergeCell ref="D4:D5"/>
    <mergeCell ref="F4:F5"/>
    <mergeCell ref="G4:G5"/>
    <mergeCell ref="I8:I9"/>
    <mergeCell ref="G58:G59"/>
    <mergeCell ref="G46:G47"/>
    <mergeCell ref="I29:I30"/>
    <mergeCell ref="I46:I47"/>
    <mergeCell ref="I58:I59"/>
    <mergeCell ref="D46:D47"/>
    <mergeCell ref="D58:D59"/>
    <mergeCell ref="D8:D9"/>
    <mergeCell ref="G8:G9"/>
    <mergeCell ref="D29:D30"/>
    <mergeCell ref="G29:G30"/>
  </mergeCells>
  <conditionalFormatting sqref="D4">
    <cfRule type="cellIs" dxfId="135" priority="168" operator="greaterThan">
      <formula>3.9</formula>
    </cfRule>
    <cfRule type="cellIs" dxfId="134" priority="169" operator="between">
      <formula>2.1</formula>
      <formula>4</formula>
    </cfRule>
    <cfRule type="cellIs" dxfId="133" priority="170" operator="lessThan">
      <formula>2.1</formula>
    </cfRule>
  </conditionalFormatting>
  <conditionalFormatting sqref="G4 G6">
    <cfRule type="containsErrors" dxfId="132" priority="139">
      <formula>ISERROR(G4)</formula>
    </cfRule>
  </conditionalFormatting>
  <conditionalFormatting sqref="H9">
    <cfRule type="containsErrors" dxfId="131" priority="94">
      <formula>ISERROR(H9)</formula>
    </cfRule>
  </conditionalFormatting>
  <conditionalFormatting sqref="H30">
    <cfRule type="containsErrors" dxfId="130" priority="89">
      <formula>ISERROR(H30)</formula>
    </cfRule>
  </conditionalFormatting>
  <conditionalFormatting sqref="H47">
    <cfRule type="containsErrors" dxfId="129" priority="82">
      <formula>ISERROR(H47)</formula>
    </cfRule>
  </conditionalFormatting>
  <conditionalFormatting sqref="H59">
    <cfRule type="containsErrors" dxfId="128" priority="77">
      <formula>ISERROR(H59)</formula>
    </cfRule>
  </conditionalFormatting>
  <conditionalFormatting sqref="F13:F14">
    <cfRule type="containsErrors" dxfId="127" priority="57">
      <formula>ISERROR(F13)</formula>
    </cfRule>
  </conditionalFormatting>
  <conditionalFormatting sqref="F16">
    <cfRule type="containsErrors" dxfId="126" priority="50">
      <formula>ISERROR(F16)</formula>
    </cfRule>
  </conditionalFormatting>
  <conditionalFormatting sqref="F9">
    <cfRule type="containsErrors" dxfId="125" priority="36">
      <formula>ISERROR(F9)</formula>
    </cfRule>
  </conditionalFormatting>
  <conditionalFormatting sqref="F30">
    <cfRule type="containsErrors" dxfId="124" priority="35">
      <formula>ISERROR(F30)</formula>
    </cfRule>
  </conditionalFormatting>
  <conditionalFormatting sqref="F47">
    <cfRule type="containsErrors" dxfId="123" priority="34">
      <formula>ISERROR(F47)</formula>
    </cfRule>
  </conditionalFormatting>
  <conditionalFormatting sqref="F59">
    <cfRule type="containsErrors" dxfId="122" priority="33">
      <formula>ISERROR(F59)</formula>
    </cfRule>
  </conditionalFormatting>
  <conditionalFormatting sqref="D8">
    <cfRule type="cellIs" dxfId="121" priority="28" operator="equal">
      <formula>1</formula>
    </cfRule>
    <cfRule type="cellIs" dxfId="120" priority="29" operator="equal">
      <formula>2</formula>
    </cfRule>
    <cfRule type="cellIs" dxfId="119" priority="30" operator="equal">
      <formula>4</formula>
    </cfRule>
    <cfRule type="cellIs" dxfId="118" priority="31" operator="equal">
      <formula>3</formula>
    </cfRule>
    <cfRule type="cellIs" dxfId="117" priority="32" operator="equal">
      <formula>5</formula>
    </cfRule>
  </conditionalFormatting>
  <conditionalFormatting sqref="D29">
    <cfRule type="cellIs" dxfId="116" priority="23" operator="equal">
      <formula>1</formula>
    </cfRule>
    <cfRule type="cellIs" dxfId="115" priority="24" operator="equal">
      <formula>2</formula>
    </cfRule>
    <cfRule type="cellIs" dxfId="114" priority="25" operator="equal">
      <formula>4</formula>
    </cfRule>
    <cfRule type="cellIs" dxfId="113" priority="26" operator="equal">
      <formula>3</formula>
    </cfRule>
    <cfRule type="cellIs" dxfId="112" priority="27" operator="equal">
      <formula>5</formula>
    </cfRule>
  </conditionalFormatting>
  <conditionalFormatting sqref="D46">
    <cfRule type="cellIs" dxfId="111" priority="18" operator="equal">
      <formula>1</formula>
    </cfRule>
    <cfRule type="cellIs" dxfId="110" priority="19" operator="equal">
      <formula>2</formula>
    </cfRule>
    <cfRule type="cellIs" dxfId="109" priority="20" operator="equal">
      <formula>4</formula>
    </cfRule>
    <cfRule type="cellIs" dxfId="108" priority="21" operator="equal">
      <formula>3</formula>
    </cfRule>
    <cfRule type="cellIs" dxfId="107" priority="22" operator="equal">
      <formula>5</formula>
    </cfRule>
  </conditionalFormatting>
  <conditionalFormatting sqref="D58">
    <cfRule type="cellIs" dxfId="106" priority="13" operator="equal">
      <formula>1</formula>
    </cfRule>
    <cfRule type="cellIs" dxfId="105" priority="14" operator="equal">
      <formula>2</formula>
    </cfRule>
    <cfRule type="cellIs" dxfId="104" priority="15" operator="equal">
      <formula>4</formula>
    </cfRule>
    <cfRule type="cellIs" dxfId="103" priority="16" operator="equal">
      <formula>3</formula>
    </cfRule>
    <cfRule type="cellIs" dxfId="102" priority="17" operator="equal">
      <formula>5</formula>
    </cfRule>
  </conditionalFormatting>
  <conditionalFormatting sqref="D12 D16 D14">
    <cfRule type="containsBlanks" dxfId="101" priority="10">
      <formula>LEN(TRIM(D12))=0</formula>
    </cfRule>
  </conditionalFormatting>
  <conditionalFormatting sqref="D13 D15">
    <cfRule type="containsBlanks" dxfId="100" priority="9">
      <formula>LEN(TRIM(D13))=0</formula>
    </cfRule>
  </conditionalFormatting>
  <conditionalFormatting sqref="D33">
    <cfRule type="containsBlanks" dxfId="99" priority="8">
      <formula>LEN(TRIM(D33))=0</formula>
    </cfRule>
  </conditionalFormatting>
  <conditionalFormatting sqref="D34">
    <cfRule type="containsBlanks" dxfId="98" priority="7">
      <formula>LEN(TRIM(D34))=0</formula>
    </cfRule>
  </conditionalFormatting>
  <conditionalFormatting sqref="D50 D52">
    <cfRule type="containsBlanks" dxfId="97" priority="6">
      <formula>LEN(TRIM(D50))=0</formula>
    </cfRule>
  </conditionalFormatting>
  <conditionalFormatting sqref="D51">
    <cfRule type="containsBlanks" dxfId="96" priority="5">
      <formula>LEN(TRIM(D51))=0</formula>
    </cfRule>
  </conditionalFormatting>
  <conditionalFormatting sqref="D62">
    <cfRule type="containsBlanks" dxfId="95" priority="4">
      <formula>LEN(TRIM(D62))=0</formula>
    </cfRule>
  </conditionalFormatting>
  <conditionalFormatting sqref="D63">
    <cfRule type="containsBlanks" dxfId="94" priority="3">
      <formula>LEN(TRIM(D63))=0</formula>
    </cfRule>
  </conditionalFormatting>
  <conditionalFormatting sqref="D17">
    <cfRule type="containsBlanks" dxfId="93" priority="2">
      <formula>LEN(TRIM(D17))=0</formula>
    </cfRule>
  </conditionalFormatting>
  <conditionalFormatting sqref="F12">
    <cfRule type="containsErrors" dxfId="92" priority="1">
      <formula>ISERROR(F12)</formula>
    </cfRule>
  </conditionalFormatting>
  <hyperlinks>
    <hyperlink ref="A25" r:id="rId1" display="NFR Policy - Tilgjengeliggjøring av forskningsdata Revidert 2017" xr:uid="{00000000-0004-0000-0500-000000000000}"/>
    <hyperlink ref="A24" r:id="rId2" display="UIO - Data Management Plan" xr:uid="{00000000-0004-0000-0500-000001000000}"/>
    <hyperlink ref="A43" r:id="rId3" display="Retningslinjer ved tilgjengeliggjøring av offentlige data" xr:uid="{00000000-0004-0000-0500-000002000000}"/>
    <hyperlink ref="A42" r:id="rId4" display="NFR Policy - Tilgjengeliggjøring av forskningsdata Revidert 2017" xr:uid="{00000000-0004-0000-0500-000003000000}"/>
    <hyperlink ref="A41" r:id="rId5" display="UIO - Data Management Plan" xr:uid="{00000000-0004-0000-0500-000004000000}"/>
    <hyperlink ref="A26" r:id="rId6" display="Retningslinjer ved tilgjengeliggjøring av offentlige data" xr:uid="{00000000-0004-0000-0500-000005000000}"/>
    <hyperlink ref="B70" r:id="rId7" xr:uid="{00000000-0004-0000-0500-000006000000}"/>
    <hyperlink ref="A44" r:id="rId8" xr:uid="{E67AE46F-9A36-4F23-8FB4-7AFAAC6F6E83}"/>
    <hyperlink ref="A71" r:id="rId9" xr:uid="{93545198-21FB-4884-B4FF-C2DFDE0D250A}"/>
    <hyperlink ref="A72" r:id="rId10" xr:uid="{03C070DD-5A3D-4772-BB34-DF93598740EB}"/>
    <hyperlink ref="A23" r:id="rId11" xr:uid="{8085436A-AECA-4601-BBC1-B518EE39CBD7}"/>
    <hyperlink ref="A70" r:id="rId12" xr:uid="{40C21D55-48E9-4A2A-9A50-F9CC3B454105}"/>
    <hyperlink ref="A22" r:id="rId13" xr:uid="{FEAF2C3D-078B-4423-B00D-CB95D7358344}"/>
    <hyperlink ref="A40" r:id="rId14" xr:uid="{6F2D3538-4515-4E96-8386-1EC336DA41A5}"/>
  </hyperlinks>
  <pageMargins left="0.7" right="0.7" top="0.75" bottom="0.75" header="0.3" footer="0.3"/>
  <pageSetup paperSize="9" orientation="portrait" r:id="rId15"/>
  <drawing r:id="rId16"/>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500-000000000000}">
          <x14:formula1>
            <xm:f>Skala!$A$15:$A$17</xm:f>
          </x14:formula1>
          <xm:sqref>G8:G9 G29:G30 G46:G47 G58:G59</xm:sqref>
        </x14:dataValidation>
        <x14:dataValidation type="list" allowBlank="1" showInputMessage="1" showErrorMessage="1" xr:uid="{00000000-0002-0000-0500-000001000000}">
          <x14:formula1>
            <xm:f>Skala!$A$6:$A$10</xm:f>
          </x14:formula1>
          <xm:sqref>D8:D9 D29:D30 D46:D47 D58:D59</xm:sqref>
        </x14:dataValidation>
        <x14:dataValidation type="list" allowBlank="1" showInputMessage="1" showErrorMessage="1" xr:uid="{00000000-0002-0000-0500-000002000000}">
          <x14:formula1>
            <xm:f>INDEX(Skala!$6:$10,0,$C12)</xm:f>
          </x14:formula1>
          <xm:sqref>D12:D17 D50:D52 D33:D34 D62:D63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DD15"/>
  <sheetViews>
    <sheetView showGridLines="0" workbookViewId="0">
      <selection activeCell="H37" sqref="H37"/>
    </sheetView>
  </sheetViews>
  <sheetFormatPr defaultColWidth="11" defaultRowHeight="14" x14ac:dyDescent="0.3"/>
  <cols>
    <col min="1" max="1" width="27.58203125" bestFit="1" customWidth="1"/>
    <col min="3" max="3" width="12.75" bestFit="1" customWidth="1"/>
    <col min="4" max="4" width="12.25" bestFit="1" customWidth="1"/>
  </cols>
  <sheetData>
    <row r="2" spans="1:108" ht="25" x14ac:dyDescent="0.5">
      <c r="A2" s="2" t="s">
        <v>3</v>
      </c>
      <c r="C2" s="154">
        <f>til!B6</f>
        <v>0</v>
      </c>
      <c r="D2" s="154"/>
      <c r="E2" s="154"/>
    </row>
    <row r="3" spans="1:108" x14ac:dyDescent="0.3">
      <c r="A3" t="s">
        <v>234</v>
      </c>
      <c r="C3" s="155">
        <f>til!B16</f>
        <v>0</v>
      </c>
      <c r="D3" s="155"/>
      <c r="E3" s="155"/>
    </row>
    <row r="5" spans="1:108" s="11" customFormat="1" x14ac:dyDescent="0.3">
      <c r="A5" s="10"/>
      <c r="B5" s="10"/>
      <c r="C5" s="81" t="s">
        <v>235</v>
      </c>
      <c r="D5" s="81" t="s">
        <v>23</v>
      </c>
      <c r="E5" s="81" t="s">
        <v>236</v>
      </c>
      <c r="F5" s="81" t="s">
        <v>237</v>
      </c>
      <c r="G5" s="81" t="s">
        <v>238</v>
      </c>
      <c r="H5" s="81" t="s">
        <v>239</v>
      </c>
    </row>
    <row r="6" spans="1:108" s="4" customFormat="1" ht="40.15" customHeight="1" x14ac:dyDescent="0.3">
      <c r="A6" s="3" t="s">
        <v>240</v>
      </c>
      <c r="C6" s="9" t="e">
        <f>Score_F</f>
        <v>#DIV/0!</v>
      </c>
      <c r="D6" s="18" t="e">
        <f>Trend_F</f>
        <v>#DIV/0!</v>
      </c>
      <c r="E6" s="22">
        <f>Score_F1</f>
        <v>0</v>
      </c>
      <c r="F6" s="22">
        <f>Score_F2</f>
        <v>0</v>
      </c>
      <c r="G6" s="22">
        <f>Score_F3</f>
        <v>0</v>
      </c>
      <c r="H6" s="22">
        <f>Score_F4</f>
        <v>0</v>
      </c>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row>
    <row r="8" spans="1:108" s="11" customFormat="1" x14ac:dyDescent="0.3">
      <c r="A8" s="10"/>
      <c r="B8" s="10"/>
      <c r="C8" s="81" t="s">
        <v>235</v>
      </c>
      <c r="D8" s="81" t="s">
        <v>23</v>
      </c>
      <c r="E8" s="81" t="s">
        <v>241</v>
      </c>
      <c r="F8" s="81" t="s">
        <v>242</v>
      </c>
      <c r="G8" s="81" t="s">
        <v>243</v>
      </c>
      <c r="H8" s="81" t="s">
        <v>244</v>
      </c>
    </row>
    <row r="9" spans="1:108" s="4" customFormat="1" ht="40.15" customHeight="1" x14ac:dyDescent="0.3">
      <c r="A9" s="3" t="s">
        <v>91</v>
      </c>
      <c r="C9" s="9" t="e">
        <f>Score_A</f>
        <v>#DIV/0!</v>
      </c>
      <c r="D9" s="18" t="e">
        <f>Trend_A</f>
        <v>#DIV/0!</v>
      </c>
      <c r="E9" s="22">
        <f>Score_A1</f>
        <v>0</v>
      </c>
      <c r="F9" s="22">
        <f>Score_A1.1</f>
        <v>0</v>
      </c>
      <c r="G9" s="22">
        <f>Score_A1.2</f>
        <v>0</v>
      </c>
      <c r="H9" s="22">
        <f>Score_A2</f>
        <v>0</v>
      </c>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row>
    <row r="11" spans="1:108" s="11" customFormat="1" x14ac:dyDescent="0.3">
      <c r="A11" s="10"/>
      <c r="B11" s="10"/>
      <c r="C11" s="81" t="s">
        <v>235</v>
      </c>
      <c r="D11" s="81" t="s">
        <v>23</v>
      </c>
      <c r="E11" s="81" t="s">
        <v>245</v>
      </c>
      <c r="F11" s="81" t="s">
        <v>246</v>
      </c>
      <c r="G11" s="81" t="s">
        <v>247</v>
      </c>
      <c r="H11" s="81"/>
    </row>
    <row r="12" spans="1:108" s="4" customFormat="1" ht="40.15" customHeight="1" x14ac:dyDescent="0.3">
      <c r="A12" s="3" t="s">
        <v>146</v>
      </c>
      <c r="C12" s="9" t="e">
        <f>Score_I</f>
        <v>#DIV/0!</v>
      </c>
      <c r="D12" s="18" t="e">
        <f>Trend_I</f>
        <v>#DIV/0!</v>
      </c>
      <c r="E12" s="22">
        <f>Score_I1</f>
        <v>0</v>
      </c>
      <c r="F12" s="22">
        <f>Score_I2</f>
        <v>0</v>
      </c>
      <c r="G12" s="22">
        <f>Score_I3</f>
        <v>0</v>
      </c>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row>
    <row r="14" spans="1:108" s="11" customFormat="1" x14ac:dyDescent="0.3">
      <c r="A14" s="10"/>
      <c r="B14" s="10"/>
      <c r="C14" s="81" t="s">
        <v>235</v>
      </c>
      <c r="D14" s="81" t="s">
        <v>23</v>
      </c>
      <c r="E14" s="81" t="s">
        <v>248</v>
      </c>
      <c r="F14" s="81" t="s">
        <v>249</v>
      </c>
      <c r="G14" s="81" t="s">
        <v>250</v>
      </c>
      <c r="H14" s="81" t="s">
        <v>251</v>
      </c>
    </row>
    <row r="15" spans="1:108" s="4" customFormat="1" ht="40.15" customHeight="1" x14ac:dyDescent="0.3">
      <c r="A15" s="3" t="s">
        <v>190</v>
      </c>
      <c r="C15" s="9" t="e">
        <f>Score_R</f>
        <v>#DIV/0!</v>
      </c>
      <c r="D15" s="18" t="e">
        <f>Trend_R</f>
        <v>#DIV/0!</v>
      </c>
      <c r="E15" s="22">
        <f>Score_R1</f>
        <v>0</v>
      </c>
      <c r="F15" s="22">
        <f>Score_R1.1</f>
        <v>0</v>
      </c>
      <c r="G15" s="22">
        <f>Score_R1.2</f>
        <v>0</v>
      </c>
      <c r="H15" s="22">
        <f>Score_R1.3</f>
        <v>0</v>
      </c>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row>
  </sheetData>
  <sheetProtection algorithmName="SHA-1" hashValue="jPDprKArkDO5YdCh9DcHsUAeXR8=" saltValue="VfXEWLo6GYO/QWUtyBEiYw==" spinCount="100000" sheet="1" objects="1" scenarios="1" selectLockedCells="1"/>
  <mergeCells count="2">
    <mergeCell ref="C2:E2"/>
    <mergeCell ref="C3:E3"/>
  </mergeCells>
  <conditionalFormatting sqref="D6">
    <cfRule type="containsErrors" dxfId="91" priority="45">
      <formula>ISERROR(D6)</formula>
    </cfRule>
  </conditionalFormatting>
  <conditionalFormatting sqref="D9">
    <cfRule type="containsErrors" dxfId="90" priority="44">
      <formula>ISERROR(D9)</formula>
    </cfRule>
  </conditionalFormatting>
  <conditionalFormatting sqref="D12">
    <cfRule type="containsErrors" dxfId="89" priority="43">
      <formula>ISERROR(D12)</formula>
    </cfRule>
  </conditionalFormatting>
  <conditionalFormatting sqref="D15">
    <cfRule type="containsErrors" dxfId="88" priority="42">
      <formula>ISERROR(D15)</formula>
    </cfRule>
  </conditionalFormatting>
  <conditionalFormatting sqref="E6:H6">
    <cfRule type="cellIs" dxfId="87" priority="37" operator="equal">
      <formula>1</formula>
    </cfRule>
    <cfRule type="cellIs" dxfId="86" priority="38" operator="equal">
      <formula>2</formula>
    </cfRule>
    <cfRule type="cellIs" dxfId="85" priority="39" operator="equal">
      <formula>4</formula>
    </cfRule>
    <cfRule type="cellIs" dxfId="84" priority="40" operator="equal">
      <formula>3</formula>
    </cfRule>
    <cfRule type="cellIs" dxfId="83" priority="41" operator="equal">
      <formula>5</formula>
    </cfRule>
  </conditionalFormatting>
  <conditionalFormatting sqref="E6:H6">
    <cfRule type="cellIs" dxfId="82" priority="36" operator="equal">
      <formula>0</formula>
    </cfRule>
  </conditionalFormatting>
  <conditionalFormatting sqref="E9:H9">
    <cfRule type="cellIs" dxfId="81" priority="31" operator="equal">
      <formula>1</formula>
    </cfRule>
    <cfRule type="cellIs" dxfId="80" priority="32" operator="equal">
      <formula>2</formula>
    </cfRule>
    <cfRule type="cellIs" dxfId="79" priority="33" operator="equal">
      <formula>4</formula>
    </cfRule>
    <cfRule type="cellIs" dxfId="78" priority="34" operator="equal">
      <formula>3</formula>
    </cfRule>
    <cfRule type="cellIs" dxfId="77" priority="35" operator="equal">
      <formula>5</formula>
    </cfRule>
  </conditionalFormatting>
  <conditionalFormatting sqref="E9:H9">
    <cfRule type="cellIs" dxfId="76" priority="30" operator="equal">
      <formula>0</formula>
    </cfRule>
  </conditionalFormatting>
  <conditionalFormatting sqref="E12:G12">
    <cfRule type="cellIs" dxfId="75" priority="25" operator="equal">
      <formula>1</formula>
    </cfRule>
    <cfRule type="cellIs" dxfId="74" priority="26" operator="equal">
      <formula>2</formula>
    </cfRule>
    <cfRule type="cellIs" dxfId="73" priority="27" operator="equal">
      <formula>4</formula>
    </cfRule>
    <cfRule type="cellIs" dxfId="72" priority="28" operator="equal">
      <formula>3</formula>
    </cfRule>
    <cfRule type="cellIs" dxfId="71" priority="29" operator="equal">
      <formula>5</formula>
    </cfRule>
  </conditionalFormatting>
  <conditionalFormatting sqref="E12:G12">
    <cfRule type="cellIs" dxfId="70" priority="24" operator="equal">
      <formula>0</formula>
    </cfRule>
  </conditionalFormatting>
  <conditionalFormatting sqref="E15:H15">
    <cfRule type="cellIs" dxfId="69" priority="19" operator="equal">
      <formula>1</formula>
    </cfRule>
    <cfRule type="cellIs" dxfId="68" priority="20" operator="equal">
      <formula>2</formula>
    </cfRule>
    <cfRule type="cellIs" dxfId="67" priority="21" operator="equal">
      <formula>4</formula>
    </cfRule>
    <cfRule type="cellIs" dxfId="66" priority="22" operator="equal">
      <formula>3</formula>
    </cfRule>
    <cfRule type="cellIs" dxfId="65" priority="23" operator="equal">
      <formula>5</formula>
    </cfRule>
  </conditionalFormatting>
  <conditionalFormatting sqref="E15:H15">
    <cfRule type="cellIs" dxfId="64" priority="18" operator="equal">
      <formula>0</formula>
    </cfRule>
  </conditionalFormatting>
  <conditionalFormatting sqref="C2:E2">
    <cfRule type="cellIs" dxfId="63" priority="17" operator="equal">
      <formula>0</formula>
    </cfRule>
  </conditionalFormatting>
  <conditionalFormatting sqref="C3:E3">
    <cfRule type="cellIs" dxfId="62" priority="16" operator="equal">
      <formula>0</formula>
    </cfRule>
  </conditionalFormatting>
  <conditionalFormatting sqref="C6">
    <cfRule type="cellIs" dxfId="61" priority="13" operator="greaterThan">
      <formula>3.9</formula>
    </cfRule>
    <cfRule type="cellIs" dxfId="60" priority="14" operator="between">
      <formula>2.1</formula>
      <formula>4</formula>
    </cfRule>
    <cfRule type="cellIs" dxfId="59" priority="15" operator="lessThan">
      <formula>2.1</formula>
    </cfRule>
  </conditionalFormatting>
  <conditionalFormatting sqref="C9">
    <cfRule type="cellIs" dxfId="58" priority="7" operator="greaterThan">
      <formula>3.9</formula>
    </cfRule>
    <cfRule type="cellIs" dxfId="57" priority="8" operator="between">
      <formula>2.1</formula>
      <formula>4</formula>
    </cfRule>
    <cfRule type="cellIs" dxfId="56" priority="9" operator="lessThan">
      <formula>2.1</formula>
    </cfRule>
  </conditionalFormatting>
  <conditionalFormatting sqref="C12">
    <cfRule type="cellIs" dxfId="55" priority="4" operator="greaterThan">
      <formula>3.9</formula>
    </cfRule>
    <cfRule type="cellIs" dxfId="54" priority="5" operator="between">
      <formula>2.1</formula>
      <formula>4</formula>
    </cfRule>
    <cfRule type="cellIs" dxfId="53" priority="6" operator="lessThan">
      <formula>2.1</formula>
    </cfRule>
  </conditionalFormatting>
  <conditionalFormatting sqref="C15">
    <cfRule type="cellIs" dxfId="52" priority="1" operator="greaterThan">
      <formula>3.9</formula>
    </cfRule>
    <cfRule type="cellIs" dxfId="51" priority="2" operator="between">
      <formula>2.1</formula>
      <formula>4</formula>
    </cfRule>
    <cfRule type="cellIs" dxfId="50" priority="3" operator="lessThan">
      <formula>2.1</formula>
    </cfRule>
  </conditionalFormatting>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40"/>
  <sheetViews>
    <sheetView workbookViewId="0">
      <selection activeCell="G23" sqref="G23"/>
    </sheetView>
  </sheetViews>
  <sheetFormatPr defaultColWidth="11" defaultRowHeight="14" x14ac:dyDescent="0.3"/>
  <cols>
    <col min="1" max="8" width="20.58203125" customWidth="1"/>
    <col min="10" max="10" width="12.75" bestFit="1" customWidth="1"/>
  </cols>
  <sheetData>
    <row r="1" spans="1:11" x14ac:dyDescent="0.3">
      <c r="A1" s="19" t="s">
        <v>252</v>
      </c>
      <c r="F1" s="19"/>
      <c r="G1" s="19"/>
    </row>
    <row r="3" spans="1:11" s="1" customFormat="1" ht="42" x14ac:dyDescent="0.3">
      <c r="A3" s="27" t="s">
        <v>253</v>
      </c>
      <c r="B3" s="27" t="s">
        <v>254</v>
      </c>
      <c r="C3" s="27" t="s">
        <v>255</v>
      </c>
      <c r="D3" s="27" t="s">
        <v>256</v>
      </c>
      <c r="E3" s="27" t="s">
        <v>257</v>
      </c>
      <c r="F3" s="27" t="s">
        <v>258</v>
      </c>
      <c r="G3" s="27" t="s">
        <v>259</v>
      </c>
      <c r="H3" s="27" t="s">
        <v>260</v>
      </c>
      <c r="I3" s="27" t="s">
        <v>261</v>
      </c>
      <c r="J3" s="27" t="s">
        <v>262</v>
      </c>
      <c r="K3" s="27" t="s">
        <v>23</v>
      </c>
    </row>
    <row r="4" spans="1:11" ht="26" x14ac:dyDescent="0.3">
      <c r="A4" t="e">
        <f t="shared" ref="A4:A22" si="0">Datakilde</f>
        <v>#REF!</v>
      </c>
      <c r="B4" t="e">
        <f t="shared" ref="B4:B22" si="1">Domene</f>
        <v>#REF!</v>
      </c>
      <c r="C4" t="e">
        <f t="shared" ref="C4:C22" si="2">Institusjon</f>
        <v>#REF!</v>
      </c>
      <c r="D4" t="e">
        <f t="shared" ref="D4:D22" si="3">Rolle</f>
        <v>#REF!</v>
      </c>
      <c r="E4" t="e">
        <f t="shared" ref="E4:F22" si="4">Dato</f>
        <v>#REF!</v>
      </c>
      <c r="F4" t="e">
        <f t="shared" si="4"/>
        <v>#REF!</v>
      </c>
      <c r="G4" t="e">
        <f t="shared" ref="G4:G22" si="5">Score_forrige</f>
        <v>#REF!</v>
      </c>
      <c r="H4" t="e">
        <f t="shared" ref="H4:H22" si="6">Dato</f>
        <v>#REF!</v>
      </c>
      <c r="I4" s="14" t="s">
        <v>263</v>
      </c>
      <c r="J4" s="9" t="e">
        <f>Score_F</f>
        <v>#DIV/0!</v>
      </c>
      <c r="K4" s="18" t="e">
        <f>F!G4</f>
        <v>#DIV/0!</v>
      </c>
    </row>
    <row r="5" spans="1:11" ht="26" x14ac:dyDescent="0.3">
      <c r="A5" t="e">
        <f t="shared" si="0"/>
        <v>#REF!</v>
      </c>
      <c r="B5" t="e">
        <f t="shared" si="1"/>
        <v>#REF!</v>
      </c>
      <c r="C5" t="e">
        <f t="shared" si="2"/>
        <v>#REF!</v>
      </c>
      <c r="D5" t="e">
        <f t="shared" si="3"/>
        <v>#REF!</v>
      </c>
      <c r="E5" t="e">
        <f t="shared" si="4"/>
        <v>#REF!</v>
      </c>
      <c r="F5" t="e">
        <f t="shared" si="4"/>
        <v>#REF!</v>
      </c>
      <c r="G5" t="e">
        <f t="shared" si="5"/>
        <v>#REF!</v>
      </c>
      <c r="H5" t="e">
        <f t="shared" si="6"/>
        <v>#REF!</v>
      </c>
      <c r="I5" s="14" t="s">
        <v>236</v>
      </c>
      <c r="J5" s="5">
        <f>Score_F1</f>
        <v>0</v>
      </c>
      <c r="K5" s="24">
        <f>F!G8</f>
        <v>0</v>
      </c>
    </row>
    <row r="6" spans="1:11" ht="26" x14ac:dyDescent="0.3">
      <c r="A6" t="e">
        <f t="shared" si="0"/>
        <v>#REF!</v>
      </c>
      <c r="B6" t="e">
        <f t="shared" si="1"/>
        <v>#REF!</v>
      </c>
      <c r="C6" t="e">
        <f t="shared" si="2"/>
        <v>#REF!</v>
      </c>
      <c r="D6" t="e">
        <f t="shared" si="3"/>
        <v>#REF!</v>
      </c>
      <c r="E6" t="e">
        <f t="shared" si="4"/>
        <v>#REF!</v>
      </c>
      <c r="F6" t="e">
        <f t="shared" si="4"/>
        <v>#REF!</v>
      </c>
      <c r="G6" t="e">
        <f t="shared" si="5"/>
        <v>#REF!</v>
      </c>
      <c r="H6" t="e">
        <f t="shared" si="6"/>
        <v>#REF!</v>
      </c>
      <c r="I6" s="14" t="s">
        <v>237</v>
      </c>
      <c r="J6" s="5">
        <f>Score_F2</f>
        <v>0</v>
      </c>
      <c r="K6" s="24">
        <f>F!G31</f>
        <v>0</v>
      </c>
    </row>
    <row r="7" spans="1:11" ht="26" x14ac:dyDescent="0.3">
      <c r="A7" t="e">
        <f t="shared" si="0"/>
        <v>#REF!</v>
      </c>
      <c r="B7" t="e">
        <f t="shared" si="1"/>
        <v>#REF!</v>
      </c>
      <c r="C7" t="e">
        <f t="shared" si="2"/>
        <v>#REF!</v>
      </c>
      <c r="D7" t="e">
        <f t="shared" si="3"/>
        <v>#REF!</v>
      </c>
      <c r="E7" t="e">
        <f t="shared" si="4"/>
        <v>#REF!</v>
      </c>
      <c r="F7" t="e">
        <f t="shared" si="4"/>
        <v>#REF!</v>
      </c>
      <c r="G7" t="e">
        <f t="shared" si="5"/>
        <v>#REF!</v>
      </c>
      <c r="H7" t="e">
        <f t="shared" si="6"/>
        <v>#REF!</v>
      </c>
      <c r="I7" s="14" t="s">
        <v>238</v>
      </c>
      <c r="J7" s="5">
        <f>Score_F3</f>
        <v>0</v>
      </c>
      <c r="K7" s="24">
        <f>F!G53</f>
        <v>0</v>
      </c>
    </row>
    <row r="8" spans="1:11" ht="26" x14ac:dyDescent="0.3">
      <c r="A8" t="e">
        <f t="shared" si="0"/>
        <v>#REF!</v>
      </c>
      <c r="B8" t="e">
        <f t="shared" si="1"/>
        <v>#REF!</v>
      </c>
      <c r="C8" t="e">
        <f t="shared" si="2"/>
        <v>#REF!</v>
      </c>
      <c r="D8" t="e">
        <f t="shared" si="3"/>
        <v>#REF!</v>
      </c>
      <c r="E8" t="e">
        <f t="shared" si="4"/>
        <v>#REF!</v>
      </c>
      <c r="F8" t="e">
        <f t="shared" si="4"/>
        <v>#REF!</v>
      </c>
      <c r="G8" t="e">
        <f t="shared" si="5"/>
        <v>#REF!</v>
      </c>
      <c r="H8" t="e">
        <f t="shared" si="6"/>
        <v>#REF!</v>
      </c>
      <c r="I8" s="14" t="s">
        <v>239</v>
      </c>
      <c r="J8" s="5">
        <f>Score_F4</f>
        <v>0</v>
      </c>
      <c r="K8" s="24">
        <f>F!G69</f>
        <v>0</v>
      </c>
    </row>
    <row r="9" spans="1:11" ht="26" x14ac:dyDescent="0.3">
      <c r="A9" t="e">
        <f t="shared" si="0"/>
        <v>#REF!</v>
      </c>
      <c r="B9" t="e">
        <f t="shared" si="1"/>
        <v>#REF!</v>
      </c>
      <c r="C9" t="e">
        <f t="shared" si="2"/>
        <v>#REF!</v>
      </c>
      <c r="D9" t="e">
        <f t="shared" si="3"/>
        <v>#REF!</v>
      </c>
      <c r="E9" t="e">
        <f t="shared" si="4"/>
        <v>#REF!</v>
      </c>
      <c r="F9" t="e">
        <f t="shared" si="4"/>
        <v>#REF!</v>
      </c>
      <c r="G9" t="e">
        <f t="shared" si="5"/>
        <v>#REF!</v>
      </c>
      <c r="H9" t="e">
        <f t="shared" si="6"/>
        <v>#REF!</v>
      </c>
      <c r="I9" s="14" t="s">
        <v>264</v>
      </c>
      <c r="J9" s="9" t="e">
        <f>Score_A</f>
        <v>#DIV/0!</v>
      </c>
      <c r="K9" s="18" t="e">
        <f>A!G4</f>
        <v>#DIV/0!</v>
      </c>
    </row>
    <row r="10" spans="1:11" ht="26" x14ac:dyDescent="0.3">
      <c r="A10" t="e">
        <f t="shared" si="0"/>
        <v>#REF!</v>
      </c>
      <c r="B10" t="e">
        <f t="shared" si="1"/>
        <v>#REF!</v>
      </c>
      <c r="C10" t="e">
        <f t="shared" si="2"/>
        <v>#REF!</v>
      </c>
      <c r="D10" t="e">
        <f t="shared" si="3"/>
        <v>#REF!</v>
      </c>
      <c r="E10" t="e">
        <f t="shared" si="4"/>
        <v>#REF!</v>
      </c>
      <c r="F10" t="e">
        <f t="shared" si="4"/>
        <v>#REF!</v>
      </c>
      <c r="G10" t="e">
        <f t="shared" si="5"/>
        <v>#REF!</v>
      </c>
      <c r="H10" t="e">
        <f t="shared" si="6"/>
        <v>#REF!</v>
      </c>
      <c r="I10" s="14" t="s">
        <v>241</v>
      </c>
      <c r="J10" s="5">
        <f>Score_A1</f>
        <v>0</v>
      </c>
      <c r="K10" s="24">
        <f>A!G8</f>
        <v>0</v>
      </c>
    </row>
    <row r="11" spans="1:11" ht="26" x14ac:dyDescent="0.3">
      <c r="A11" t="e">
        <f t="shared" si="0"/>
        <v>#REF!</v>
      </c>
      <c r="B11" t="e">
        <f t="shared" si="1"/>
        <v>#REF!</v>
      </c>
      <c r="C11" t="e">
        <f t="shared" si="2"/>
        <v>#REF!</v>
      </c>
      <c r="D11" t="e">
        <f t="shared" si="3"/>
        <v>#REF!</v>
      </c>
      <c r="E11" t="e">
        <f t="shared" si="4"/>
        <v>#REF!</v>
      </c>
      <c r="F11" t="e">
        <f t="shared" si="4"/>
        <v>#REF!</v>
      </c>
      <c r="G11" t="e">
        <f t="shared" si="5"/>
        <v>#REF!</v>
      </c>
      <c r="H11" t="e">
        <f t="shared" si="6"/>
        <v>#REF!</v>
      </c>
      <c r="I11" s="14" t="s">
        <v>242</v>
      </c>
      <c r="J11" s="5">
        <f>Score_A1.1</f>
        <v>0</v>
      </c>
      <c r="K11" s="24">
        <f>A!G32</f>
        <v>0</v>
      </c>
    </row>
    <row r="12" spans="1:11" ht="26" x14ac:dyDescent="0.3">
      <c r="A12" t="e">
        <f t="shared" si="0"/>
        <v>#REF!</v>
      </c>
      <c r="B12" t="e">
        <f t="shared" si="1"/>
        <v>#REF!</v>
      </c>
      <c r="C12" t="e">
        <f t="shared" si="2"/>
        <v>#REF!</v>
      </c>
      <c r="D12" t="e">
        <f t="shared" si="3"/>
        <v>#REF!</v>
      </c>
      <c r="E12" t="e">
        <f t="shared" si="4"/>
        <v>#REF!</v>
      </c>
      <c r="F12" t="e">
        <f t="shared" si="4"/>
        <v>#REF!</v>
      </c>
      <c r="G12" t="e">
        <f t="shared" si="5"/>
        <v>#REF!</v>
      </c>
      <c r="H12" t="e">
        <f t="shared" si="6"/>
        <v>#REF!</v>
      </c>
      <c r="I12" s="14" t="s">
        <v>243</v>
      </c>
      <c r="J12" s="5">
        <f>Score_A1.2</f>
        <v>0</v>
      </c>
      <c r="K12" s="24">
        <f>A!G44</f>
        <v>0</v>
      </c>
    </row>
    <row r="13" spans="1:11" ht="26" x14ac:dyDescent="0.3">
      <c r="A13" t="e">
        <f t="shared" si="0"/>
        <v>#REF!</v>
      </c>
      <c r="B13" t="e">
        <f t="shared" si="1"/>
        <v>#REF!</v>
      </c>
      <c r="C13" t="e">
        <f t="shared" si="2"/>
        <v>#REF!</v>
      </c>
      <c r="D13" t="e">
        <f t="shared" si="3"/>
        <v>#REF!</v>
      </c>
      <c r="E13" t="e">
        <f t="shared" si="4"/>
        <v>#REF!</v>
      </c>
      <c r="F13" t="e">
        <f t="shared" si="4"/>
        <v>#REF!</v>
      </c>
      <c r="G13" t="e">
        <f t="shared" si="5"/>
        <v>#REF!</v>
      </c>
      <c r="H13" t="e">
        <f t="shared" si="6"/>
        <v>#REF!</v>
      </c>
      <c r="I13" s="14" t="s">
        <v>244</v>
      </c>
      <c r="J13" s="5">
        <f>Score_A2</f>
        <v>0</v>
      </c>
      <c r="K13" s="24">
        <f>A!G63</f>
        <v>0</v>
      </c>
    </row>
    <row r="14" spans="1:11" ht="26" x14ac:dyDescent="0.3">
      <c r="A14" t="e">
        <f t="shared" si="0"/>
        <v>#REF!</v>
      </c>
      <c r="B14" t="e">
        <f t="shared" si="1"/>
        <v>#REF!</v>
      </c>
      <c r="C14" t="e">
        <f t="shared" si="2"/>
        <v>#REF!</v>
      </c>
      <c r="D14" t="e">
        <f t="shared" si="3"/>
        <v>#REF!</v>
      </c>
      <c r="E14" t="e">
        <f t="shared" si="4"/>
        <v>#REF!</v>
      </c>
      <c r="F14" t="e">
        <f t="shared" si="4"/>
        <v>#REF!</v>
      </c>
      <c r="G14" t="e">
        <f t="shared" si="5"/>
        <v>#REF!</v>
      </c>
      <c r="H14" t="e">
        <f t="shared" si="6"/>
        <v>#REF!</v>
      </c>
      <c r="I14" s="14" t="s">
        <v>265</v>
      </c>
      <c r="J14" s="9" t="e">
        <f>Score_I</f>
        <v>#DIV/0!</v>
      </c>
      <c r="K14" s="18" t="e">
        <f>I!G4</f>
        <v>#DIV/0!</v>
      </c>
    </row>
    <row r="15" spans="1:11" ht="26" x14ac:dyDescent="0.3">
      <c r="A15" t="e">
        <f t="shared" si="0"/>
        <v>#REF!</v>
      </c>
      <c r="B15" t="e">
        <f t="shared" si="1"/>
        <v>#REF!</v>
      </c>
      <c r="C15" t="e">
        <f t="shared" si="2"/>
        <v>#REF!</v>
      </c>
      <c r="D15" t="e">
        <f t="shared" si="3"/>
        <v>#REF!</v>
      </c>
      <c r="E15" t="e">
        <f t="shared" si="4"/>
        <v>#REF!</v>
      </c>
      <c r="F15" t="e">
        <f t="shared" si="4"/>
        <v>#REF!</v>
      </c>
      <c r="G15" t="e">
        <f t="shared" si="5"/>
        <v>#REF!</v>
      </c>
      <c r="H15" t="e">
        <f t="shared" si="6"/>
        <v>#REF!</v>
      </c>
      <c r="I15" s="14" t="s">
        <v>245</v>
      </c>
      <c r="J15" s="5">
        <f>Score_I1</f>
        <v>0</v>
      </c>
      <c r="K15" s="24">
        <f>I!G8</f>
        <v>0</v>
      </c>
    </row>
    <row r="16" spans="1:11" ht="26" x14ac:dyDescent="0.3">
      <c r="A16" t="e">
        <f t="shared" si="0"/>
        <v>#REF!</v>
      </c>
      <c r="B16" t="e">
        <f t="shared" si="1"/>
        <v>#REF!</v>
      </c>
      <c r="C16" t="e">
        <f t="shared" si="2"/>
        <v>#REF!</v>
      </c>
      <c r="D16" t="e">
        <f t="shared" si="3"/>
        <v>#REF!</v>
      </c>
      <c r="E16" t="e">
        <f t="shared" si="4"/>
        <v>#REF!</v>
      </c>
      <c r="F16" t="e">
        <f t="shared" si="4"/>
        <v>#REF!</v>
      </c>
      <c r="G16" t="e">
        <f t="shared" si="5"/>
        <v>#REF!</v>
      </c>
      <c r="H16" t="e">
        <f t="shared" si="6"/>
        <v>#REF!</v>
      </c>
      <c r="I16" s="14" t="s">
        <v>246</v>
      </c>
      <c r="J16" s="5">
        <f>Score_I2</f>
        <v>0</v>
      </c>
      <c r="K16" s="24">
        <f>I!G29</f>
        <v>0</v>
      </c>
    </row>
    <row r="17" spans="1:11" ht="26" x14ac:dyDescent="0.3">
      <c r="A17" t="e">
        <f t="shared" si="0"/>
        <v>#REF!</v>
      </c>
      <c r="B17" t="e">
        <f t="shared" si="1"/>
        <v>#REF!</v>
      </c>
      <c r="C17" t="e">
        <f t="shared" si="2"/>
        <v>#REF!</v>
      </c>
      <c r="D17" t="e">
        <f t="shared" si="3"/>
        <v>#REF!</v>
      </c>
      <c r="E17" t="e">
        <f t="shared" si="4"/>
        <v>#REF!</v>
      </c>
      <c r="F17" t="e">
        <f t="shared" si="4"/>
        <v>#REF!</v>
      </c>
      <c r="G17" t="e">
        <f t="shared" si="5"/>
        <v>#REF!</v>
      </c>
      <c r="H17" t="e">
        <f t="shared" si="6"/>
        <v>#REF!</v>
      </c>
      <c r="I17" s="14" t="s">
        <v>247</v>
      </c>
      <c r="J17" s="5">
        <f>Score_I3</f>
        <v>0</v>
      </c>
      <c r="K17" s="24">
        <f>I!G48</f>
        <v>0</v>
      </c>
    </row>
    <row r="18" spans="1:11" ht="26" x14ac:dyDescent="0.3">
      <c r="A18" t="e">
        <f t="shared" si="0"/>
        <v>#REF!</v>
      </c>
      <c r="B18" t="e">
        <f t="shared" si="1"/>
        <v>#REF!</v>
      </c>
      <c r="C18" t="e">
        <f t="shared" si="2"/>
        <v>#REF!</v>
      </c>
      <c r="D18" t="e">
        <f t="shared" si="3"/>
        <v>#REF!</v>
      </c>
      <c r="E18" t="e">
        <f t="shared" si="4"/>
        <v>#REF!</v>
      </c>
      <c r="F18" t="e">
        <f t="shared" si="4"/>
        <v>#REF!</v>
      </c>
      <c r="G18" t="e">
        <f t="shared" si="5"/>
        <v>#REF!</v>
      </c>
      <c r="H18" t="e">
        <f t="shared" si="6"/>
        <v>#REF!</v>
      </c>
      <c r="I18" s="14" t="s">
        <v>266</v>
      </c>
      <c r="J18" s="9" t="e">
        <f>Score_R</f>
        <v>#DIV/0!</v>
      </c>
      <c r="K18" s="18" t="e">
        <f>'R'!G4</f>
        <v>#DIV/0!</v>
      </c>
    </row>
    <row r="19" spans="1:11" ht="26" x14ac:dyDescent="0.3">
      <c r="A19" t="e">
        <f t="shared" si="0"/>
        <v>#REF!</v>
      </c>
      <c r="B19" t="e">
        <f t="shared" si="1"/>
        <v>#REF!</v>
      </c>
      <c r="C19" t="e">
        <f t="shared" si="2"/>
        <v>#REF!</v>
      </c>
      <c r="D19" t="e">
        <f t="shared" si="3"/>
        <v>#REF!</v>
      </c>
      <c r="E19" t="e">
        <f t="shared" si="4"/>
        <v>#REF!</v>
      </c>
      <c r="F19" t="e">
        <f t="shared" si="4"/>
        <v>#REF!</v>
      </c>
      <c r="G19" t="e">
        <f t="shared" si="5"/>
        <v>#REF!</v>
      </c>
      <c r="H19" t="e">
        <f t="shared" si="6"/>
        <v>#REF!</v>
      </c>
      <c r="I19" s="14" t="s">
        <v>248</v>
      </c>
      <c r="J19" s="5">
        <f>Score_R1</f>
        <v>0</v>
      </c>
      <c r="K19" s="24">
        <f>'R'!G8</f>
        <v>0</v>
      </c>
    </row>
    <row r="20" spans="1:11" ht="26" x14ac:dyDescent="0.3">
      <c r="A20" t="e">
        <f t="shared" si="0"/>
        <v>#REF!</v>
      </c>
      <c r="B20" t="e">
        <f t="shared" si="1"/>
        <v>#REF!</v>
      </c>
      <c r="C20" t="e">
        <f t="shared" si="2"/>
        <v>#REF!</v>
      </c>
      <c r="D20" t="e">
        <f t="shared" si="3"/>
        <v>#REF!</v>
      </c>
      <c r="E20" t="e">
        <f t="shared" si="4"/>
        <v>#REF!</v>
      </c>
      <c r="F20" t="e">
        <f t="shared" si="4"/>
        <v>#REF!</v>
      </c>
      <c r="G20" t="e">
        <f t="shared" si="5"/>
        <v>#REF!</v>
      </c>
      <c r="H20" t="e">
        <f t="shared" si="6"/>
        <v>#REF!</v>
      </c>
      <c r="I20" s="14" t="s">
        <v>249</v>
      </c>
      <c r="J20" s="5">
        <f>Score_R1.1</f>
        <v>0</v>
      </c>
      <c r="K20" s="24">
        <f>'R'!G29</f>
        <v>0</v>
      </c>
    </row>
    <row r="21" spans="1:11" ht="26" x14ac:dyDescent="0.3">
      <c r="A21" t="e">
        <f t="shared" si="0"/>
        <v>#REF!</v>
      </c>
      <c r="B21" t="e">
        <f t="shared" si="1"/>
        <v>#REF!</v>
      </c>
      <c r="C21" t="e">
        <f t="shared" si="2"/>
        <v>#REF!</v>
      </c>
      <c r="D21" t="e">
        <f t="shared" si="3"/>
        <v>#REF!</v>
      </c>
      <c r="E21" t="e">
        <f t="shared" si="4"/>
        <v>#REF!</v>
      </c>
      <c r="F21" t="e">
        <f t="shared" si="4"/>
        <v>#REF!</v>
      </c>
      <c r="G21" t="e">
        <f t="shared" si="5"/>
        <v>#REF!</v>
      </c>
      <c r="H21" t="e">
        <f t="shared" si="6"/>
        <v>#REF!</v>
      </c>
      <c r="I21" s="14" t="s">
        <v>250</v>
      </c>
      <c r="J21" s="5">
        <f>Score_R1.2</f>
        <v>0</v>
      </c>
      <c r="K21" s="24">
        <f>'R'!G46</f>
        <v>0</v>
      </c>
    </row>
    <row r="22" spans="1:11" ht="26" x14ac:dyDescent="0.3">
      <c r="A22" t="e">
        <f t="shared" si="0"/>
        <v>#REF!</v>
      </c>
      <c r="B22" t="e">
        <f t="shared" si="1"/>
        <v>#REF!</v>
      </c>
      <c r="C22" t="e">
        <f t="shared" si="2"/>
        <v>#REF!</v>
      </c>
      <c r="D22" t="e">
        <f t="shared" si="3"/>
        <v>#REF!</v>
      </c>
      <c r="E22" t="e">
        <f t="shared" si="4"/>
        <v>#REF!</v>
      </c>
      <c r="F22" t="e">
        <f t="shared" si="4"/>
        <v>#REF!</v>
      </c>
      <c r="G22" t="e">
        <f t="shared" si="5"/>
        <v>#REF!</v>
      </c>
      <c r="H22" t="e">
        <f t="shared" si="6"/>
        <v>#REF!</v>
      </c>
      <c r="I22" s="14" t="s">
        <v>251</v>
      </c>
      <c r="J22" s="5">
        <f>Score_R1.3</f>
        <v>0</v>
      </c>
      <c r="K22" s="24">
        <f>'R'!G58</f>
        <v>0</v>
      </c>
    </row>
    <row r="23" spans="1:11" x14ac:dyDescent="0.3">
      <c r="E23" s="14"/>
      <c r="F23" s="14"/>
      <c r="G23" s="14"/>
      <c r="H23" s="14"/>
    </row>
    <row r="24" spans="1:11" x14ac:dyDescent="0.3">
      <c r="E24" s="14"/>
      <c r="F24" s="14"/>
      <c r="G24" s="14"/>
      <c r="H24" s="14"/>
    </row>
    <row r="25" spans="1:11" x14ac:dyDescent="0.3">
      <c r="E25" s="14"/>
      <c r="F25" s="14"/>
      <c r="G25" s="14"/>
      <c r="H25" s="14"/>
    </row>
    <row r="26" spans="1:11" x14ac:dyDescent="0.3">
      <c r="E26" s="14"/>
      <c r="F26" s="14"/>
      <c r="G26" s="14"/>
      <c r="H26" s="14"/>
    </row>
    <row r="27" spans="1:11" x14ac:dyDescent="0.3">
      <c r="E27" s="14"/>
      <c r="F27" s="14"/>
      <c r="G27" s="14"/>
      <c r="H27" s="14"/>
    </row>
    <row r="28" spans="1:11" x14ac:dyDescent="0.3">
      <c r="E28" s="14"/>
      <c r="F28" s="14"/>
      <c r="G28" s="14"/>
      <c r="H28" s="14"/>
    </row>
    <row r="29" spans="1:11" x14ac:dyDescent="0.3">
      <c r="E29" s="14"/>
      <c r="F29" s="14"/>
      <c r="G29" s="14"/>
      <c r="H29" s="14"/>
    </row>
    <row r="30" spans="1:11" x14ac:dyDescent="0.3">
      <c r="E30" s="14"/>
      <c r="F30" s="14"/>
      <c r="G30" s="14"/>
      <c r="H30" s="14"/>
    </row>
    <row r="31" spans="1:11" x14ac:dyDescent="0.3">
      <c r="E31" s="14"/>
      <c r="F31" s="14"/>
      <c r="G31" s="14"/>
      <c r="H31" s="14"/>
    </row>
    <row r="32" spans="1:11" x14ac:dyDescent="0.3">
      <c r="E32" s="14"/>
      <c r="F32" s="14"/>
      <c r="G32" s="14"/>
      <c r="H32" s="14"/>
    </row>
    <row r="33" spans="5:8" x14ac:dyDescent="0.3">
      <c r="E33" s="14"/>
      <c r="F33" s="14"/>
      <c r="G33" s="14"/>
      <c r="H33" s="14"/>
    </row>
    <row r="34" spans="5:8" x14ac:dyDescent="0.3">
      <c r="E34" s="14"/>
      <c r="F34" s="14"/>
      <c r="G34" s="14"/>
      <c r="H34" s="14"/>
    </row>
    <row r="35" spans="5:8" x14ac:dyDescent="0.3">
      <c r="E35" s="14"/>
      <c r="F35" s="14"/>
      <c r="G35" s="14"/>
      <c r="H35" s="14"/>
    </row>
    <row r="36" spans="5:8" x14ac:dyDescent="0.3">
      <c r="E36" s="14"/>
      <c r="F36" s="14"/>
      <c r="G36" s="14"/>
      <c r="H36" s="14"/>
    </row>
    <row r="37" spans="5:8" x14ac:dyDescent="0.3">
      <c r="E37" s="14"/>
      <c r="F37" s="14"/>
      <c r="G37" s="14"/>
      <c r="H37" s="14"/>
    </row>
    <row r="38" spans="5:8" x14ac:dyDescent="0.3">
      <c r="E38" s="14"/>
      <c r="F38" s="14"/>
      <c r="G38" s="14"/>
      <c r="H38" s="14"/>
    </row>
    <row r="39" spans="5:8" x14ac:dyDescent="0.3">
      <c r="E39" s="14"/>
      <c r="F39" s="14"/>
      <c r="G39" s="14"/>
      <c r="H39" s="14"/>
    </row>
    <row r="40" spans="5:8" x14ac:dyDescent="0.3">
      <c r="E40" s="14"/>
      <c r="F40" s="14"/>
      <c r="G40" s="14"/>
      <c r="H40" s="14"/>
    </row>
  </sheetData>
  <sheetProtection sheet="1" objects="1" scenarios="1" selectLockedCells="1" selectUnlockedCells="1"/>
  <conditionalFormatting sqref="J5:J8">
    <cfRule type="cellIs" dxfId="49" priority="63" operator="equal">
      <formula>1</formula>
    </cfRule>
    <cfRule type="cellIs" dxfId="48" priority="64" operator="equal">
      <formula>2</formula>
    </cfRule>
    <cfRule type="cellIs" dxfId="47" priority="65" operator="equal">
      <formula>4</formula>
    </cfRule>
    <cfRule type="cellIs" dxfId="46" priority="66" operator="equal">
      <formula>3</formula>
    </cfRule>
    <cfRule type="cellIs" dxfId="45" priority="67" operator="equal">
      <formula>5</formula>
    </cfRule>
  </conditionalFormatting>
  <conditionalFormatting sqref="J4">
    <cfRule type="cellIs" dxfId="44" priority="45" operator="greaterThan">
      <formula>3.9</formula>
    </cfRule>
    <cfRule type="cellIs" dxfId="43" priority="46" operator="between">
      <formula>2.1</formula>
      <formula>4</formula>
    </cfRule>
    <cfRule type="cellIs" dxfId="42" priority="47" operator="lessThan">
      <formula>2.1</formula>
    </cfRule>
  </conditionalFormatting>
  <conditionalFormatting sqref="J9">
    <cfRule type="cellIs" dxfId="41" priority="42" operator="greaterThan">
      <formula>3.9</formula>
    </cfRule>
    <cfRule type="cellIs" dxfId="40" priority="43" operator="between">
      <formula>2.1</formula>
      <formula>4</formula>
    </cfRule>
    <cfRule type="cellIs" dxfId="39" priority="44" operator="lessThan">
      <formula>2.1</formula>
    </cfRule>
  </conditionalFormatting>
  <conditionalFormatting sqref="J14">
    <cfRule type="cellIs" dxfId="38" priority="39" operator="greaterThan">
      <formula>3.9</formula>
    </cfRule>
    <cfRule type="cellIs" dxfId="37" priority="40" operator="between">
      <formula>2.1</formula>
      <formula>4</formula>
    </cfRule>
    <cfRule type="cellIs" dxfId="36" priority="41" operator="lessThan">
      <formula>2.1</formula>
    </cfRule>
  </conditionalFormatting>
  <conditionalFormatting sqref="J18">
    <cfRule type="cellIs" dxfId="35" priority="36" operator="greaterThan">
      <formula>3.9</formula>
    </cfRule>
    <cfRule type="cellIs" dxfId="34" priority="37" operator="between">
      <formula>2.1</formula>
      <formula>4</formula>
    </cfRule>
    <cfRule type="cellIs" dxfId="33" priority="38" operator="lessThan">
      <formula>2.1</formula>
    </cfRule>
  </conditionalFormatting>
  <conditionalFormatting sqref="K4">
    <cfRule type="containsErrors" dxfId="32" priority="34">
      <formula>ISERROR(K4)</formula>
    </cfRule>
  </conditionalFormatting>
  <conditionalFormatting sqref="K9">
    <cfRule type="containsErrors" dxfId="31" priority="33">
      <formula>ISERROR(K9)</formula>
    </cfRule>
  </conditionalFormatting>
  <conditionalFormatting sqref="K18">
    <cfRule type="containsErrors" dxfId="30" priority="31">
      <formula>ISERROR(K18)</formula>
    </cfRule>
  </conditionalFormatting>
  <conditionalFormatting sqref="K14">
    <cfRule type="containsErrors" dxfId="29" priority="30">
      <formula>ISERROR(K14)</formula>
    </cfRule>
  </conditionalFormatting>
  <conditionalFormatting sqref="K5:K8">
    <cfRule type="cellIs" dxfId="28" priority="29" operator="equal">
      <formula>0</formula>
    </cfRule>
  </conditionalFormatting>
  <conditionalFormatting sqref="K10:K13">
    <cfRule type="cellIs" dxfId="27" priority="28" operator="equal">
      <formula>0</formula>
    </cfRule>
  </conditionalFormatting>
  <conditionalFormatting sqref="K15:K17">
    <cfRule type="cellIs" dxfId="26" priority="27" operator="equal">
      <formula>0</formula>
    </cfRule>
  </conditionalFormatting>
  <conditionalFormatting sqref="K19:K22">
    <cfRule type="cellIs" dxfId="25" priority="26" operator="equal">
      <formula>0</formula>
    </cfRule>
  </conditionalFormatting>
  <conditionalFormatting sqref="J5:J8">
    <cfRule type="cellIs" dxfId="24" priority="25" operator="equal">
      <formula>0</formula>
    </cfRule>
  </conditionalFormatting>
  <conditionalFormatting sqref="J10:J13">
    <cfRule type="cellIs" dxfId="23" priority="20" operator="equal">
      <formula>1</formula>
    </cfRule>
    <cfRule type="cellIs" dxfId="22" priority="21" operator="equal">
      <formula>2</formula>
    </cfRule>
    <cfRule type="cellIs" dxfId="21" priority="22" operator="equal">
      <formula>4</formula>
    </cfRule>
    <cfRule type="cellIs" dxfId="20" priority="23" operator="equal">
      <formula>3</formula>
    </cfRule>
    <cfRule type="cellIs" dxfId="19" priority="24" operator="equal">
      <formula>5</formula>
    </cfRule>
  </conditionalFormatting>
  <conditionalFormatting sqref="J10:J13">
    <cfRule type="cellIs" dxfId="18" priority="19" operator="equal">
      <formula>0</formula>
    </cfRule>
  </conditionalFormatting>
  <conditionalFormatting sqref="J15:J17">
    <cfRule type="cellIs" dxfId="17" priority="14" operator="equal">
      <formula>1</formula>
    </cfRule>
    <cfRule type="cellIs" dxfId="16" priority="15" operator="equal">
      <formula>2</formula>
    </cfRule>
    <cfRule type="cellIs" dxfId="15" priority="16" operator="equal">
      <formula>4</formula>
    </cfRule>
    <cfRule type="cellIs" dxfId="14" priority="17" operator="equal">
      <formula>3</formula>
    </cfRule>
    <cfRule type="cellIs" dxfId="13" priority="18" operator="equal">
      <formula>5</formula>
    </cfRule>
  </conditionalFormatting>
  <conditionalFormatting sqref="J15:J17">
    <cfRule type="cellIs" dxfId="12" priority="13" operator="equal">
      <formula>0</formula>
    </cfRule>
  </conditionalFormatting>
  <conditionalFormatting sqref="J19:J21">
    <cfRule type="cellIs" dxfId="11" priority="8" operator="equal">
      <formula>1</formula>
    </cfRule>
    <cfRule type="cellIs" dxfId="10" priority="9" operator="equal">
      <formula>2</formula>
    </cfRule>
    <cfRule type="cellIs" dxfId="9" priority="10" operator="equal">
      <formula>4</formula>
    </cfRule>
    <cfRule type="cellIs" dxfId="8" priority="11" operator="equal">
      <formula>3</formula>
    </cfRule>
    <cfRule type="cellIs" dxfId="7" priority="12" operator="equal">
      <formula>5</formula>
    </cfRule>
  </conditionalFormatting>
  <conditionalFormatting sqref="J19:J21">
    <cfRule type="cellIs" dxfId="6" priority="7" operator="equal">
      <formula>0</formula>
    </cfRule>
  </conditionalFormatting>
  <conditionalFormatting sqref="J22">
    <cfRule type="cellIs" dxfId="5" priority="2" operator="equal">
      <formula>1</formula>
    </cfRule>
    <cfRule type="cellIs" dxfId="4" priority="3" operator="equal">
      <formula>2</formula>
    </cfRule>
    <cfRule type="cellIs" dxfId="3" priority="4" operator="equal">
      <formula>4</formula>
    </cfRule>
    <cfRule type="cellIs" dxfId="2" priority="5" operator="equal">
      <formula>3</formula>
    </cfRule>
    <cfRule type="cellIs" dxfId="1" priority="6" operator="equal">
      <formula>5</formula>
    </cfRule>
  </conditionalFormatting>
  <conditionalFormatting sqref="J22">
    <cfRule type="cellIs" dxfId="0" priority="1" operator="equal">
      <formula>0</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xr:uid="{00000000-0002-0000-0700-000000000000}">
          <x14:formula1>
            <xm:f>Skala!#REF!</xm:f>
          </x14:formula1>
          <xm:sqref>O8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A57"/>
  <sheetViews>
    <sheetView showGridLines="0" topLeftCell="A41" workbookViewId="0">
      <selection activeCell="P76" sqref="P76"/>
    </sheetView>
  </sheetViews>
  <sheetFormatPr defaultColWidth="11" defaultRowHeight="14" x14ac:dyDescent="0.3"/>
  <sheetData>
    <row r="2" spans="1:1" ht="25" x14ac:dyDescent="0.5">
      <c r="A2" s="29" t="s">
        <v>267</v>
      </c>
    </row>
    <row r="3" spans="1:1" ht="35.25" customHeight="1" x14ac:dyDescent="0.3"/>
    <row r="34" spans="1:1" ht="74.25" customHeight="1" x14ac:dyDescent="0.3"/>
    <row r="35" spans="1:1" ht="25" x14ac:dyDescent="0.5">
      <c r="A35" s="29" t="s">
        <v>268</v>
      </c>
    </row>
    <row r="56" spans="1:1" ht="69" customHeight="1" x14ac:dyDescent="0.3"/>
    <row r="57" spans="1:1" ht="25" x14ac:dyDescent="0.5">
      <c r="A57" s="29" t="s">
        <v>269</v>
      </c>
    </row>
  </sheetData>
  <sheetProtection algorithmName="SHA-1" hashValue="DjxhTbfFlyTzVXUGKwmpI/1zaXM=" saltValue="FaJw34FVWWP+wAhHMG/qNw==" spinCount="100000" sheet="1" objects="1" scenarios="1" selectLockedCells="1"/>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632DD3F613576419F301F6FDDD2F18E" ma:contentTypeVersion="2" ma:contentTypeDescription="Opprett et nytt dokument." ma:contentTypeScope="" ma:versionID="d5f2c6691d1129fd27ca3ba18177f6ad">
  <xsd:schema xmlns:xsd="http://www.w3.org/2001/XMLSchema" xmlns:xs="http://www.w3.org/2001/XMLSchema" xmlns:p="http://schemas.microsoft.com/office/2006/metadata/properties" xmlns:ns2="749bd64b-0c80-47ea-982c-1eb995756a31" targetNamespace="http://schemas.microsoft.com/office/2006/metadata/properties" ma:root="true" ma:fieldsID="64b07c8db791d8861388e3534c5393b6" ns2:_="">
    <xsd:import namespace="749bd64b-0c80-47ea-982c-1eb995756a31"/>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9bd64b-0c80-47ea-982c-1eb995756a31" elementFormDefault="qualified">
    <xsd:import namespace="http://schemas.microsoft.com/office/2006/documentManagement/types"/>
    <xsd:import namespace="http://schemas.microsoft.com/office/infopath/2007/PartnerControls"/>
    <xsd:element name="SharedWithUsers" ma:index="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lings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3C67028-6FFF-4185-B675-DD268CBF5C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9bd64b-0c80-47ea-982c-1eb995756a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7ECDD5E-C1C2-4E66-9F30-7B3ACD541A63}">
  <ds:schemaRefs>
    <ds:schemaRef ds:uri="http://schemas.openxmlformats.org/package/2006/metadata/core-properties"/>
    <ds:schemaRef ds:uri="http://purl.org/dc/elements/1.1/"/>
    <ds:schemaRef ds:uri="749bd64b-0c80-47ea-982c-1eb995756a31"/>
    <ds:schemaRef ds:uri="http://www.w3.org/XML/1998/namespace"/>
    <ds:schemaRef ds:uri="http://schemas.microsoft.com/office/2006/documentManagement/types"/>
    <ds:schemaRef ds:uri="http://purl.org/dc/terms/"/>
    <ds:schemaRef ds:uri="http://schemas.microsoft.com/office/infopath/2007/PartnerControl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AAA45190-C7CF-4656-AAAB-8193B9913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40</vt:i4>
      </vt:variant>
    </vt:vector>
  </HeadingPairs>
  <TitlesOfParts>
    <vt:vector size="51" baseType="lpstr">
      <vt:lpstr>Velkommen</vt:lpstr>
      <vt:lpstr>til</vt:lpstr>
      <vt:lpstr>F</vt:lpstr>
      <vt:lpstr>A</vt:lpstr>
      <vt:lpstr>I</vt:lpstr>
      <vt:lpstr>R</vt:lpstr>
      <vt:lpstr>Score</vt:lpstr>
      <vt:lpstr>Resultattabell</vt:lpstr>
      <vt:lpstr>Brukerveiledning</vt:lpstr>
      <vt:lpstr>Skala</vt:lpstr>
      <vt:lpstr>Begrepsdefinisjoner</vt:lpstr>
      <vt:lpstr>Velkommen!_Toc512434145</vt:lpstr>
      <vt:lpstr>Score_A</vt:lpstr>
      <vt:lpstr>Score_A1</vt:lpstr>
      <vt:lpstr>Score_A1.1</vt:lpstr>
      <vt:lpstr>Score_A1.2</vt:lpstr>
      <vt:lpstr>Score_A2</vt:lpstr>
      <vt:lpstr>Score_F</vt:lpstr>
      <vt:lpstr>Score_F1</vt:lpstr>
      <vt:lpstr>Score_F2</vt:lpstr>
      <vt:lpstr>Score_F3</vt:lpstr>
      <vt:lpstr>Score_F4</vt:lpstr>
      <vt:lpstr>Score_I</vt:lpstr>
      <vt:lpstr>Score_I1</vt:lpstr>
      <vt:lpstr>Score_I2</vt:lpstr>
      <vt:lpstr>Score_I3</vt:lpstr>
      <vt:lpstr>Score_R</vt:lpstr>
      <vt:lpstr>Score_R1</vt:lpstr>
      <vt:lpstr>Score_R1.1</vt:lpstr>
      <vt:lpstr>Score_R1.2</vt:lpstr>
      <vt:lpstr>Score_R1.3</vt:lpstr>
      <vt:lpstr>Trend_1.3</vt:lpstr>
      <vt:lpstr>Trend_A</vt:lpstr>
      <vt:lpstr>Trend_A1</vt:lpstr>
      <vt:lpstr>Trend_A1.1</vt:lpstr>
      <vt:lpstr>Trend_A1.2</vt:lpstr>
      <vt:lpstr>Trend_A2</vt:lpstr>
      <vt:lpstr>Trend_F</vt:lpstr>
      <vt:lpstr>Trend_F1</vt:lpstr>
      <vt:lpstr>Trend_F2</vt:lpstr>
      <vt:lpstr>Trend_F3</vt:lpstr>
      <vt:lpstr>Trend_F4</vt:lpstr>
      <vt:lpstr>Trend_I</vt:lpstr>
      <vt:lpstr>Trend_I1</vt:lpstr>
      <vt:lpstr>Trend_I2</vt:lpstr>
      <vt:lpstr>Trend_I3</vt:lpstr>
      <vt:lpstr>Trend_R</vt:lpstr>
      <vt:lpstr>Trend_R1</vt:lpstr>
      <vt:lpstr>Trend_R1.1</vt:lpstr>
      <vt:lpstr>Trend_R1.2</vt:lpstr>
      <vt:lpstr>Trend_R1.3</vt:lpstr>
    </vt:vector>
  </TitlesOfParts>
  <Manager/>
  <Company>PricewaterhouseCoopers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Magdalena Simma</dc:creator>
  <cp:keywords/>
  <dc:description/>
  <cp:lastModifiedBy>Magdalena Simma</cp:lastModifiedBy>
  <cp:revision/>
  <dcterms:created xsi:type="dcterms:W3CDTF">2015-11-18T11:08:58Z</dcterms:created>
  <dcterms:modified xsi:type="dcterms:W3CDTF">2020-12-16T12:06:26Z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0x010100F632DD3F613576419F301F6FDDD2F18E</vt:lpwstr>
  </property>
</Properties>
</file>