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sedir.sharepoint.com/teams/sp000300416/Delte dokumenter/Helsestasjon 0-5 år/2024 2025 Digitalisering av verktøy - kalkulator versjon/Test av nettversjon verktøy Helsestasjon 0-5 år/"/>
    </mc:Choice>
  </mc:AlternateContent>
  <xr:revisionPtr revIDLastSave="136" documentId="8_{AB45BBA5-D68F-42F4-B71D-28B9BB3A7A00}" xr6:coauthVersionLast="47" xr6:coauthVersionMax="47" xr10:uidLastSave="{D4771E24-CA1B-4FBD-A9EB-D76702C5BEDB}"/>
  <bookViews>
    <workbookView xWindow="24630" yWindow="1455" windowWidth="24675" windowHeight="15345" xr2:uid="{4A9B2C79-27C6-4B36-AB5D-4CB9D9C80ACA}"/>
  </bookViews>
  <sheets>
    <sheet name="Til publise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1" l="1"/>
  <c r="E118" i="1"/>
  <c r="D119" i="1"/>
  <c r="E119" i="1"/>
  <c r="D120" i="1"/>
  <c r="E120" i="1"/>
  <c r="H83" i="1"/>
  <c r="E82" i="1"/>
  <c r="G83" i="1" s="1"/>
  <c r="E77" i="1"/>
  <c r="G99" i="1" l="1"/>
  <c r="G100" i="1"/>
  <c r="G101" i="1"/>
  <c r="F99" i="1" l="1"/>
  <c r="F67" i="1" l="1"/>
  <c r="E78" i="1" l="1"/>
  <c r="E79" i="1"/>
  <c r="T7" i="1"/>
  <c r="T10" i="1" s="1"/>
  <c r="T12" i="1"/>
  <c r="F100" i="1"/>
  <c r="F101" i="1"/>
  <c r="G69" i="1"/>
  <c r="F69" i="1"/>
  <c r="G68" i="1"/>
  <c r="F68" i="1"/>
  <c r="G67" i="1"/>
  <c r="T8" i="1" l="1"/>
  <c r="E83" i="1" s="1"/>
  <c r="E85" i="1"/>
  <c r="T9" i="1"/>
  <c r="E84" i="1" s="1"/>
  <c r="F135" i="1" l="1"/>
  <c r="F136" i="1" s="1"/>
  <c r="E135" i="1"/>
  <c r="E136" i="1" s="1"/>
  <c r="F137" i="1"/>
  <c r="F138" i="1" s="1"/>
  <c r="E137" i="1"/>
  <c r="E138" i="1" s="1"/>
  <c r="E133" i="1"/>
  <c r="E134" i="1" s="1"/>
  <c r="F133" i="1"/>
  <c r="F134" i="1" s="1"/>
  <c r="E139" i="1" l="1"/>
  <c r="E140" i="1" s="1"/>
  <c r="F139" i="1"/>
  <c r="F1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tc={575E8BA9-1487-4779-B60C-062D49815684}</author>
    <author>tc={2F46833A-04AC-4384-B886-3C7F34BCA30A}</author>
  </authors>
  <commentList>
    <comment ref="I123" authorId="0" shapeId="0" xr:uid="{575E8BA9-1487-4779-B60C-062D4981568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Sett inn lenke til IP her</t>
      </text>
    </comment>
    <comment ref="C125" authorId="1" shapeId="0" xr:uid="{2F46833A-04AC-4384-B886-3C7F34BCA30A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Tenker vel det er lurt å fjerne denne?</t>
      </text>
    </comment>
  </commentList>
</comments>
</file>

<file path=xl/sharedStrings.xml><?xml version="1.0" encoding="utf-8"?>
<sst xmlns="http://schemas.openxmlformats.org/spreadsheetml/2006/main" count="146" uniqueCount="109">
  <si>
    <t xml:space="preserve"> </t>
  </si>
  <si>
    <t>BEREGNINGSVERKTØY FOR BEMANNING I HELSESTASJON 0-5 ÅR</t>
  </si>
  <si>
    <t>MASTERDATA</t>
  </si>
  <si>
    <t>Tidsbruk program</t>
  </si>
  <si>
    <t>HS</t>
  </si>
  <si>
    <t>F</t>
  </si>
  <si>
    <t>L</t>
  </si>
  <si>
    <t>Tidsbruk per kons</t>
  </si>
  <si>
    <t>Tidsbruk per ekstra</t>
  </si>
  <si>
    <t>Årsverk HS og L</t>
  </si>
  <si>
    <t>Årsverk F</t>
  </si>
  <si>
    <t>Anbef MP</t>
  </si>
  <si>
    <t>Hjemmebesøk</t>
  </si>
  <si>
    <t>Helsesykepleier</t>
  </si>
  <si>
    <r>
      <t xml:space="preserve">4 uker </t>
    </r>
    <r>
      <rPr>
        <sz val="16"/>
        <color theme="1"/>
        <rFont val="Calibri"/>
        <family val="2"/>
        <scheme val="minor"/>
      </rPr>
      <t>(gruppe, sterk anbefaling)</t>
    </r>
  </si>
  <si>
    <t>Fysioterapeut</t>
  </si>
  <si>
    <t>6 uker</t>
  </si>
  <si>
    <t>Lege</t>
  </si>
  <si>
    <t>3 måneder</t>
  </si>
  <si>
    <r>
      <t xml:space="preserve">4 måneder </t>
    </r>
    <r>
      <rPr>
        <sz val="16"/>
        <color theme="1"/>
        <rFont val="Calibri"/>
        <family val="2"/>
        <scheme val="minor"/>
      </rPr>
      <t>(gruppe, sterk anbefaling)</t>
    </r>
  </si>
  <si>
    <r>
      <t xml:space="preserve">5 måneder </t>
    </r>
    <r>
      <rPr>
        <sz val="16"/>
        <color theme="1"/>
        <rFont val="Calibri"/>
        <family val="2"/>
        <scheme val="minor"/>
      </rPr>
      <t>(gruppe, svak anbefaling)</t>
    </r>
  </si>
  <si>
    <t xml:space="preserve">6 måneder </t>
  </si>
  <si>
    <r>
      <t>8 måneder</t>
    </r>
    <r>
      <rPr>
        <sz val="16"/>
        <color theme="1"/>
        <rFont val="Calibri"/>
        <family val="2"/>
        <scheme val="minor"/>
      </rPr>
      <t xml:space="preserve"> (gruppe, svak anbefaling)</t>
    </r>
  </si>
  <si>
    <r>
      <t xml:space="preserve">10 måneder </t>
    </r>
    <r>
      <rPr>
        <sz val="16"/>
        <color theme="1"/>
        <rFont val="Calibri"/>
        <family val="2"/>
        <scheme val="minor"/>
      </rPr>
      <t>(gruppe, svak anbefaling)</t>
    </r>
  </si>
  <si>
    <t>12 måneder</t>
  </si>
  <si>
    <t>15 måneder</t>
  </si>
  <si>
    <t>2 år</t>
  </si>
  <si>
    <t>4 år</t>
  </si>
  <si>
    <t>sum i minutter HS</t>
  </si>
  <si>
    <t>sum i minutter F</t>
  </si>
  <si>
    <t>sum i minutter L</t>
  </si>
  <si>
    <t>Kompetanseheving</t>
  </si>
  <si>
    <t>Befolkningsrettet arbeid</t>
  </si>
  <si>
    <t>Administrative oppgaver</t>
  </si>
  <si>
    <t>sum prosent HS</t>
  </si>
  <si>
    <t>sum prosent F</t>
  </si>
  <si>
    <t>sum prosent L</t>
  </si>
  <si>
    <t>EKSTRA BEHOV</t>
  </si>
  <si>
    <t>Antall barn med behov for BCG vaksine</t>
  </si>
  <si>
    <r>
      <t xml:space="preserve">Anbefalt tidsbruk per vaksine </t>
    </r>
    <r>
      <rPr>
        <b/>
        <sz val="16"/>
        <color theme="1"/>
        <rFont val="Calibri"/>
        <family val="2"/>
        <scheme val="minor"/>
      </rPr>
      <t>(minutter)</t>
    </r>
  </si>
  <si>
    <r>
      <t xml:space="preserve">Faktisk tidsbruk per vaksine </t>
    </r>
    <r>
      <rPr>
        <b/>
        <sz val="16"/>
        <color theme="1"/>
        <rFont val="Calibri"/>
        <family val="2"/>
        <scheme val="minor"/>
      </rPr>
      <t>(minutter)</t>
    </r>
  </si>
  <si>
    <t>Type personell som bidrar inn i IP og/eller koordinering</t>
  </si>
  <si>
    <t xml:space="preserve">Antall barn med behov for IP og/eller koordinator </t>
  </si>
  <si>
    <r>
      <t xml:space="preserve">Anbefalt tidsbruk per barn med IP/koordinator </t>
    </r>
    <r>
      <rPr>
        <b/>
        <sz val="16"/>
        <color theme="1"/>
        <rFont val="Calibri"/>
        <family val="2"/>
        <scheme val="minor"/>
      </rPr>
      <t>(timer)</t>
    </r>
  </si>
  <si>
    <r>
      <t xml:space="preserve">Faktisk tidsbruk per barn med IP/koordinator </t>
    </r>
    <r>
      <rPr>
        <b/>
        <sz val="16"/>
        <color theme="1"/>
        <rFont val="Calibri"/>
        <family val="2"/>
        <scheme val="minor"/>
      </rPr>
      <t>(timer)</t>
    </r>
  </si>
  <si>
    <t>Trykk her for å finne ytterligere forklaringer ang. IP og koordinering.</t>
  </si>
  <si>
    <t>Helsesykepleier (uten pauser)</t>
  </si>
  <si>
    <t>Fysioterapeut (uten pauser)</t>
  </si>
  <si>
    <t>Lege (uten pauser)</t>
  </si>
  <si>
    <t>Merkantil personell (uten pauser)</t>
  </si>
  <si>
    <t>Fargekoder</t>
  </si>
  <si>
    <t>Data bak skjemaet</t>
  </si>
  <si>
    <t xml:space="preserve">Tall som legges inn av tjenesten </t>
  </si>
  <si>
    <t>1688 (1620)</t>
  </si>
  <si>
    <t>Beregning/anbefalt tid fra Helsedirektoratet</t>
  </si>
  <si>
    <t>Anbefalt merkantil per full stilling helsesykepleier</t>
  </si>
  <si>
    <t>Beregning basert på tall fra tjenesten</t>
  </si>
  <si>
    <t>Andel av årsverk satt av til pauser</t>
  </si>
  <si>
    <t>1. BEREGNINGSGRUNNLAG</t>
  </si>
  <si>
    <t>1.1 Navn på kommune/helsestasjon</t>
  </si>
  <si>
    <t>1.2 Antall fødte per år (ivaretar flerlinger)</t>
  </si>
  <si>
    <t>2. HELSESTASJONSPROGRAMMET</t>
  </si>
  <si>
    <t>2.1  Type konsultasjon fra helsestasjonsprogrammet</t>
  </si>
  <si>
    <t xml:space="preserve">2.2 Type helsepersonell </t>
  </si>
  <si>
    <t>2.3 Helsedirektoratets tidsberegning inkludert for- og etterarbeid</t>
  </si>
  <si>
    <t xml:space="preserve">17-18 måneder </t>
  </si>
  <si>
    <t>3. EKSTRA BEHOV</t>
  </si>
  <si>
    <t>3.1 Type konsultasjon</t>
  </si>
  <si>
    <t>3.2 Helsedirektoratets tidberegning (minutter)</t>
  </si>
  <si>
    <t>3.3 Antall konsultasjoner</t>
  </si>
  <si>
    <t>Ekstra konsultasjoner helsesykepleier</t>
  </si>
  <si>
    <t>Ekstra konsultasjoner fysioterapeut</t>
  </si>
  <si>
    <t>Ekstra konsultasjoner lege</t>
  </si>
  <si>
    <t>Tolk</t>
  </si>
  <si>
    <t>3.4 Egen tidsbrukt</t>
  </si>
  <si>
    <t>BCG</t>
  </si>
  <si>
    <t>IP</t>
  </si>
  <si>
    <t>sum ekstra kons i minutter HS</t>
  </si>
  <si>
    <t>sum i minutter IP HS</t>
  </si>
  <si>
    <t>sum ekstra kons i minutter F</t>
  </si>
  <si>
    <t>sum ekstra kons i minutter L</t>
  </si>
  <si>
    <t>4. ANDRE ANBEFALTE OPPGAVER</t>
  </si>
  <si>
    <t>4.1 Type oppgave</t>
  </si>
  <si>
    <t xml:space="preserve">4.2 Type personell </t>
  </si>
  <si>
    <t>4.3 Helsedirektoratets anbefalte prosentandel av stilling</t>
  </si>
  <si>
    <t>4.4 Egen prosentandel av stilling</t>
  </si>
  <si>
    <t xml:space="preserve">Antall konsultasjoner hvor det er brukt tolktjenester for helsesykepleier, lege og fysioteapeut </t>
  </si>
  <si>
    <t>5. Resultat</t>
  </si>
  <si>
    <t>5.1 Personell</t>
  </si>
  <si>
    <t>5.2 Bemanningsbehov basert på Helsedirektoratets anbefalinger + egne tall på tolk, ekstra,IP og BCG</t>
  </si>
  <si>
    <t>5.3 Tjenestens ressursbruk</t>
  </si>
  <si>
    <t>5.4 Årsverk som brukes på helsestasjonen 0-5 år</t>
  </si>
  <si>
    <t>Trykk for å lese mer om beregningsgrunnlag</t>
  </si>
  <si>
    <t>Trykk for å finne forklaringer på helsestsjonsprogrammet</t>
  </si>
  <si>
    <t>Trykk her for å lese mer om ekstra behov</t>
  </si>
  <si>
    <t>Trykk her for å lese mer om andre anbefalte oppgaver</t>
  </si>
  <si>
    <t>Felles kontorfaglig personell</t>
  </si>
  <si>
    <t>Les mer om felles kontorfalig personnell</t>
  </si>
  <si>
    <t>Les mer om hva verktøyet ikke omfatter</t>
  </si>
  <si>
    <t>2.4 Fyll inn eget tidsbruk inkl. for- og etterabeid</t>
  </si>
  <si>
    <t>OBS! Sluttresultatet på bemanningsbehov blir feil dersom du ikke fyller ut verdier for ekstra behov i denne tabellen.</t>
  </si>
  <si>
    <r>
      <t xml:space="preserve">Verktøyet </t>
    </r>
    <r>
      <rPr>
        <sz val="11"/>
        <color rgb="FF000000"/>
        <rFont val="Calibri"/>
        <family val="2"/>
        <scheme val="minor"/>
      </rPr>
      <t xml:space="preserve">er et tilbud som kommunene kan velge å bruke i planlegging og organisering av tjenesten. </t>
    </r>
  </si>
  <si>
    <t>Tidsberegningene er gjennomsnittsberegninger av anbefalte oppgaver for helsesykepleier, lege, fysioterapeut og kontorfaglig ressurs på Helsestasjon 0–5 år, og oppgis i timer per år.</t>
  </si>
  <si>
    <t>Vi ber om tilbakemeldinger dersom du møter på noen utfordringer i bruk av verktøyet. Disse kan sendes via e-post til (Kristine.Hartvedt@helsedir.no).</t>
  </si>
  <si>
    <t>Det er et pedagogisk verktøy som kun tidsberegner anbefalte oppgaver i lov, forskrift og nasjonal faglig retningslinje for helsestasjon, skolehelsetjenesten og helsestasjon for ungdom</t>
  </si>
  <si>
    <t>(se lenke her).</t>
  </si>
  <si>
    <t xml:space="preserve">Det kan være lurt å sammenlikne resultatet i verktøyet med den nye digitale kalkulatoren for helsestasjon 0-5 år. </t>
  </si>
  <si>
    <t>Fullt årsverk helsesykepleier, lege ( fysioterapeut)</t>
  </si>
  <si>
    <t xml:space="preserve">I tillegg legger tjenesten inn egne tall for å ivareta lang reisevei til hjemmebesøk, bruk av ekstrakonsultasjoner, tolkebruk, barn med BCG-vaksine, og evt ekstra bruk av fysioterapeut på grupper.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</si>
</sst>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4"/>
      <color rgb="FF4472C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EBF5F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0F5FF"/>
        <bgColor indexed="64"/>
      </patternFill>
    </fill>
    <fill>
      <patternFill patternType="solid">
        <fgColor rgb="FF80A6D6"/>
        <bgColor indexed="64"/>
      </patternFill>
    </fill>
    <fill>
      <patternFill patternType="solid">
        <fgColor rgb="FF95DBCA"/>
        <bgColor indexed="64"/>
      </patternFill>
    </fill>
    <fill>
      <patternFill patternType="solid">
        <fgColor rgb="FFDBB5E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F3F9"/>
        <bgColor indexed="64"/>
      </patternFill>
    </fill>
    <fill>
      <patternFill patternType="solid">
        <fgColor rgb="FFEBF5F2"/>
        <bgColor indexed="64"/>
      </patternFill>
    </fill>
    <fill>
      <patternFill patternType="solid">
        <fgColor rgb="FFD8DAD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4">
    <xf numFmtId="0" fontId="0" fillId="0" borderId="0" xfId="0"/>
    <xf numFmtId="9" fontId="0" fillId="2" borderId="0" xfId="1" applyFont="1" applyFill="1" applyProtection="1"/>
    <xf numFmtId="1" fontId="3" fillId="4" borderId="6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8" borderId="12" xfId="0" applyNumberFormat="1" applyFont="1" applyFill="1" applyBorder="1" applyAlignment="1" applyProtection="1">
      <alignment horizontal="center" vertical="center"/>
      <protection locked="0"/>
    </xf>
    <xf numFmtId="1" fontId="3" fillId="8" borderId="13" xfId="0" applyNumberFormat="1" applyFont="1" applyFill="1" applyBorder="1" applyAlignment="1" applyProtection="1">
      <alignment horizontal="center" vertical="center"/>
      <protection locked="0"/>
    </xf>
    <xf numFmtId="2" fontId="3" fillId="8" borderId="13" xfId="0" applyNumberFormat="1" applyFont="1" applyFill="1" applyBorder="1" applyAlignment="1" applyProtection="1">
      <alignment horizontal="center" vertical="center"/>
      <protection locked="0"/>
    </xf>
    <xf numFmtId="49" fontId="3" fillId="8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7" fillId="0" borderId="0" xfId="0" applyFont="1" applyProtection="1"/>
    <xf numFmtId="0" fontId="13" fillId="0" borderId="0" xfId="2" applyProtection="1"/>
    <xf numFmtId="0" fontId="17" fillId="5" borderId="0" xfId="0" applyFont="1" applyFill="1" applyProtection="1"/>
    <xf numFmtId="0" fontId="0" fillId="5" borderId="0" xfId="0" applyFill="1" applyProtection="1"/>
    <xf numFmtId="0" fontId="15" fillId="2" borderId="0" xfId="0" applyFont="1" applyFill="1" applyAlignment="1" applyProtection="1">
      <alignment wrapText="1"/>
    </xf>
    <xf numFmtId="0" fontId="11" fillId="2" borderId="0" xfId="0" applyFont="1" applyFill="1" applyProtection="1"/>
    <xf numFmtId="0" fontId="1" fillId="5" borderId="0" xfId="0" applyFont="1" applyFill="1" applyProtection="1"/>
    <xf numFmtId="0" fontId="13" fillId="5" borderId="0" xfId="2" applyFill="1" applyProtection="1"/>
    <xf numFmtId="0" fontId="1" fillId="5" borderId="0" xfId="0" applyFont="1" applyFill="1" applyAlignment="1" applyProtection="1">
      <alignment vertical="center" readingOrder="1"/>
    </xf>
    <xf numFmtId="0" fontId="2" fillId="2" borderId="0" xfId="0" applyFont="1" applyFill="1" applyProtection="1"/>
    <xf numFmtId="0" fontId="3" fillId="8" borderId="1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horizontal="right"/>
    </xf>
    <xf numFmtId="0" fontId="3" fillId="14" borderId="1" xfId="0" applyFont="1" applyFill="1" applyBorder="1" applyAlignment="1" applyProtection="1">
      <alignment horizontal="center" vertical="center"/>
    </xf>
    <xf numFmtId="9" fontId="0" fillId="2" borderId="0" xfId="0" applyNumberFormat="1" applyFill="1" applyProtection="1"/>
    <xf numFmtId="0" fontId="3" fillId="13" borderId="1" xfId="0" applyFont="1" applyFill="1" applyBorder="1" applyAlignment="1" applyProtection="1">
      <alignment horizontal="center" vertical="center"/>
    </xf>
    <xf numFmtId="0" fontId="16" fillId="2" borderId="0" xfId="0" applyFont="1" applyFill="1" applyProtection="1"/>
    <xf numFmtId="0" fontId="3" fillId="12" borderId="13" xfId="0" applyFont="1" applyFill="1" applyBorder="1" applyProtection="1"/>
    <xf numFmtId="0" fontId="0" fillId="0" borderId="0" xfId="0" applyFill="1" applyProtection="1"/>
    <xf numFmtId="0" fontId="12" fillId="2" borderId="0" xfId="0" applyFont="1" applyFill="1" applyProtection="1"/>
    <xf numFmtId="0" fontId="5" fillId="15" borderId="12" xfId="0" applyFont="1" applyFill="1" applyBorder="1" applyAlignment="1" applyProtection="1">
      <alignment horizontal="center" vertical="center" wrapText="1"/>
    </xf>
    <xf numFmtId="0" fontId="5" fillId="11" borderId="12" xfId="0" applyFont="1" applyFill="1" applyBorder="1" applyAlignment="1" applyProtection="1">
      <alignment horizontal="center" vertical="center"/>
    </xf>
    <xf numFmtId="0" fontId="5" fillId="10" borderId="12" xfId="0" applyFont="1" applyFill="1" applyBorder="1" applyAlignment="1" applyProtection="1">
      <alignment horizontal="center" vertical="center" wrapText="1"/>
    </xf>
    <xf numFmtId="0" fontId="14" fillId="9" borderId="12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wrapText="1"/>
    </xf>
    <xf numFmtId="0" fontId="3" fillId="5" borderId="12" xfId="0" applyFont="1" applyFill="1" applyBorder="1" applyAlignment="1" applyProtection="1">
      <alignment horizontal="left" vertical="center"/>
    </xf>
    <xf numFmtId="0" fontId="6" fillId="13" borderId="12" xfId="0" applyFont="1" applyFill="1" applyBorder="1" applyAlignment="1" applyProtection="1">
      <alignment horizontal="left" vertical="center"/>
    </xf>
    <xf numFmtId="0" fontId="3" fillId="14" borderId="12" xfId="0" applyFont="1" applyFill="1" applyBorder="1" applyAlignment="1" applyProtection="1">
      <alignment horizontal="center" vertical="center"/>
    </xf>
    <xf numFmtId="0" fontId="5" fillId="6" borderId="13" xfId="0" applyFont="1" applyFill="1" applyBorder="1" applyAlignment="1" applyProtection="1">
      <alignment horizontal="center" vertical="center" wrapText="1"/>
    </xf>
    <xf numFmtId="0" fontId="14" fillId="10" borderId="13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 vertical="center"/>
    </xf>
    <xf numFmtId="0" fontId="13" fillId="0" borderId="0" xfId="2" applyFill="1" applyAlignment="1" applyProtection="1">
      <alignment horizontal="center" vertical="top" wrapText="1"/>
    </xf>
    <xf numFmtId="0" fontId="6" fillId="5" borderId="13" xfId="0" applyFont="1" applyFill="1" applyBorder="1" applyAlignment="1" applyProtection="1">
      <alignment horizontal="left" vertical="center"/>
    </xf>
    <xf numFmtId="0" fontId="3" fillId="14" borderId="13" xfId="0" applyFont="1" applyFill="1" applyBorder="1" applyAlignment="1" applyProtection="1">
      <alignment horizontal="center" vertical="center"/>
    </xf>
    <xf numFmtId="0" fontId="0" fillId="5" borderId="13" xfId="0" applyFill="1" applyBorder="1" applyProtection="1"/>
    <xf numFmtId="0" fontId="0" fillId="2" borderId="13" xfId="0" applyFill="1" applyBorder="1" applyProtection="1"/>
    <xf numFmtId="1" fontId="0" fillId="2" borderId="13" xfId="0" applyNumberFormat="1" applyFill="1" applyBorder="1" applyProtection="1"/>
    <xf numFmtId="0" fontId="5" fillId="6" borderId="13" xfId="0" applyFont="1" applyFill="1" applyBorder="1" applyAlignment="1" applyProtection="1">
      <alignment horizontal="center" vertical="center"/>
    </xf>
    <xf numFmtId="0" fontId="5" fillId="11" borderId="13" xfId="0" applyFont="1" applyFill="1" applyBorder="1" applyAlignment="1" applyProtection="1">
      <alignment horizontal="center" vertical="center"/>
    </xf>
    <xf numFmtId="0" fontId="5" fillId="10" borderId="13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 vertical="center" wrapText="1"/>
    </xf>
    <xf numFmtId="0" fontId="6" fillId="13" borderId="13" xfId="0" applyFont="1" applyFill="1" applyBorder="1" applyAlignment="1" applyProtection="1">
      <alignment horizontal="left" vertical="center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5" fillId="6" borderId="10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left" vertical="center"/>
    </xf>
    <xf numFmtId="164" fontId="0" fillId="2" borderId="0" xfId="0" applyNumberFormat="1" applyFill="1" applyProtection="1"/>
    <xf numFmtId="0" fontId="4" fillId="2" borderId="0" xfId="0" applyFont="1" applyFill="1" applyAlignment="1" applyProtection="1">
      <alignment horizontal="center"/>
    </xf>
    <xf numFmtId="0" fontId="5" fillId="11" borderId="13" xfId="0" applyFont="1" applyFill="1" applyBorder="1" applyAlignment="1" applyProtection="1">
      <alignment horizontal="center" vertical="center" wrapText="1"/>
    </xf>
    <xf numFmtId="164" fontId="3" fillId="3" borderId="13" xfId="0" applyNumberFormat="1" applyFont="1" applyFill="1" applyBorder="1" applyAlignment="1" applyProtection="1">
      <alignment horizontal="center" vertical="center"/>
    </xf>
    <xf numFmtId="164" fontId="3" fillId="7" borderId="13" xfId="0" applyNumberFormat="1" applyFont="1" applyFill="1" applyBorder="1" applyAlignment="1" applyProtection="1">
      <alignment horizontal="center" vertical="center"/>
    </xf>
    <xf numFmtId="164" fontId="3" fillId="14" borderId="13" xfId="0" applyNumberFormat="1" applyFont="1" applyFill="1" applyBorder="1" applyAlignment="1" applyProtection="1">
      <alignment horizontal="center" vertical="center"/>
    </xf>
    <xf numFmtId="164" fontId="3" fillId="13" borderId="13" xfId="0" applyNumberFormat="1" applyFont="1" applyFill="1" applyBorder="1" applyAlignment="1" applyProtection="1">
      <alignment horizontal="center" vertical="center"/>
    </xf>
    <xf numFmtId="0" fontId="13" fillId="0" borderId="0" xfId="2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8" borderId="13" xfId="0" applyFill="1" applyBorder="1" applyProtection="1">
      <protection locked="0"/>
    </xf>
    <xf numFmtId="0" fontId="0" fillId="2" borderId="0" xfId="0" applyFill="1" applyAlignment="1" applyProtection="1">
      <alignment horizontal="left"/>
    </xf>
    <xf numFmtId="0" fontId="13" fillId="0" borderId="0" xfId="2" applyAlignment="1" applyProtection="1">
      <alignment horizontal="left" vertical="center" wrapText="1"/>
    </xf>
    <xf numFmtId="0" fontId="0" fillId="0" borderId="0" xfId="0" applyFill="1" applyProtection="1"/>
    <xf numFmtId="0" fontId="13" fillId="2" borderId="0" xfId="2" applyFill="1" applyAlignment="1" applyProtection="1">
      <alignment horizontal="left" vertical="center" wrapText="1"/>
    </xf>
    <xf numFmtId="0" fontId="3" fillId="5" borderId="12" xfId="0" applyFont="1" applyFill="1" applyBorder="1" applyAlignment="1" applyProtection="1">
      <alignment horizontal="left" vertical="center"/>
    </xf>
    <xf numFmtId="0" fontId="3" fillId="5" borderId="13" xfId="0" applyFont="1" applyFill="1" applyBorder="1" applyAlignment="1" applyProtection="1">
      <alignment horizontal="center" vertical="center"/>
    </xf>
    <xf numFmtId="0" fontId="13" fillId="2" borderId="14" xfId="2" applyFill="1" applyBorder="1" applyAlignment="1" applyProtection="1">
      <alignment horizontal="left"/>
    </xf>
    <xf numFmtId="0" fontId="13" fillId="2" borderId="0" xfId="2" applyFill="1" applyAlignment="1" applyProtection="1">
      <alignment horizontal="left"/>
    </xf>
    <xf numFmtId="0" fontId="0" fillId="15" borderId="14" xfId="0" applyFill="1" applyBorder="1" applyAlignment="1" applyProtection="1">
      <alignment horizontal="center" vertical="center" wrapText="1"/>
    </xf>
    <xf numFmtId="0" fontId="13" fillId="0" borderId="14" xfId="2" applyBorder="1" applyAlignment="1" applyProtection="1">
      <alignment horizontal="left" vertical="center"/>
    </xf>
    <xf numFmtId="0" fontId="13" fillId="0" borderId="0" xfId="2" applyAlignment="1" applyProtection="1">
      <alignment horizontal="left" vertical="center"/>
    </xf>
    <xf numFmtId="0" fontId="13" fillId="0" borderId="15" xfId="2" applyBorder="1" applyAlignment="1" applyProtection="1">
      <alignment horizontal="left"/>
    </xf>
    <xf numFmtId="0" fontId="13" fillId="0" borderId="0" xfId="2" applyAlignment="1" applyProtection="1">
      <alignment horizontal="left"/>
    </xf>
  </cellXfs>
  <cellStyles count="3">
    <cellStyle name="Hyperkobling" xfId="2" builtinId="8"/>
    <cellStyle name="Normal" xfId="0" builtinId="0"/>
    <cellStyle name="Prosent" xfId="1" builtinId="5"/>
  </cellStyles>
  <dxfs count="0"/>
  <tableStyles count="0" defaultTableStyle="TableStyleMedium2" defaultPivotStyle="PivotStyleLight16"/>
  <colors>
    <mruColors>
      <color rgb="FFDBB5ED"/>
      <color rgb="FFD8DADA"/>
      <color rgb="FFFCF3F9"/>
      <color rgb="FFEBF5F2"/>
      <color rgb="FFF0F5FF"/>
      <color rgb="FF80A6D6"/>
      <color rgb="FF95DBCA"/>
      <color rgb="FFCCECFF"/>
      <color rgb="FF047FA4"/>
      <color rgb="FF0251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16134</xdr:colOff>
      <xdr:row>24</xdr:row>
      <xdr:rowOff>172223</xdr:rowOff>
    </xdr:from>
    <xdr:to>
      <xdr:col>5</xdr:col>
      <xdr:colOff>2169299</xdr:colOff>
      <xdr:row>33</xdr:row>
      <xdr:rowOff>521387</xdr:rowOff>
    </xdr:to>
    <xdr:sp macro="" textlink="">
      <xdr:nvSpPr>
        <xdr:cNvPr id="19" name="TekstSylinder 2">
          <a:extLst>
            <a:ext uri="{FF2B5EF4-FFF2-40B4-BE49-F238E27FC236}">
              <a16:creationId xmlns:a16="http://schemas.microsoft.com/office/drawing/2014/main" id="{492AA8D6-B011-4A7B-BF5B-DB849A50383E}"/>
            </a:ext>
          </a:extLst>
        </xdr:cNvPr>
        <xdr:cNvSpPr txBox="1"/>
      </xdr:nvSpPr>
      <xdr:spPr>
        <a:xfrm>
          <a:off x="415154" y="4908980"/>
          <a:ext cx="10371696" cy="1970988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200" b="1" i="0">
            <a:ln>
              <a:noFill/>
            </a:ln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600"/>
            </a:spcAft>
          </a:pPr>
          <a:r>
            <a:rPr lang="nb-NO" sz="1800" b="1" i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Hva trenger du å vite før du bruker verktøyet?</a:t>
          </a:r>
        </a:p>
        <a:p>
          <a:pPr marL="171450" indent="-171450" rtl="0" fontAlgn="ctr">
            <a:buFont typeface="Arial" panose="020B0604020202020204" pitchFamily="34" charset="0"/>
            <a:buChar char="•"/>
          </a:pP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Antall fødte som helsestasjonen følger opp per år</a:t>
          </a:r>
          <a:endParaRPr lang="nb-NO" sz="1800">
            <a:effectLst/>
          </a:endParaRPr>
        </a:p>
        <a:p>
          <a:pPr marL="171450" indent="-171450" rtl="0" eaLnBrk="1" fontAlgn="ctr" latinLnBrk="0" hangingPunct="1">
            <a:buFont typeface="Arial" panose="020B0604020202020204" pitchFamily="34" charset="0"/>
            <a:buChar char="•"/>
          </a:pP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Antall minutter bruk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 per konsultasjon i helsestasjonsprogrammet (inkludert for- og etterarbeid) for hver type helsepersonell (helsesykepleier, lege og fysioterapeut)</a:t>
          </a:r>
          <a:endParaRPr lang="nb-NO" sz="1800">
            <a:effectLst/>
          </a:endParaRPr>
        </a:p>
        <a:p>
          <a:pPr marL="171450" indent="-171450" rtl="0" eaLnBrk="1" fontAlgn="ctr" latinLnBrk="0" hangingPunct="1">
            <a:buFont typeface="Arial" panose="020B0604020202020204" pitchFamily="34" charset="0"/>
            <a:buChar char="•"/>
          </a:pP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Antall ekstrakonsultasjoner for helsesykepleier, lege og fysioteraput utover helsestasjonsprogrammet per år</a:t>
          </a:r>
          <a:endParaRPr lang="nb-NO" sz="1800">
            <a:effectLst/>
          </a:endParaRPr>
        </a:p>
        <a:p>
          <a:pPr marL="171450" indent="-171450" rtl="0" eaLnBrk="1" fontAlgn="ctr" latinLnBrk="0" hangingPunct="1">
            <a:buFont typeface="Arial" panose="020B0604020202020204" pitchFamily="34" charset="0"/>
            <a:buChar char="•"/>
          </a:pP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Stillingsprosent som er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satt av til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kompetanseheving, befolkningsrettet arbeid og administrative oppgaver</a:t>
          </a:r>
          <a:endParaRPr lang="nb-NO" sz="1800">
            <a:effectLst/>
          </a:endParaRPr>
        </a:p>
        <a:p>
          <a:pPr marL="171450" indent="-171450" rtl="0" eaLnBrk="1" fontAlgn="ctr" latinLnBrk="0" hangingPunct="1">
            <a:buFont typeface="Arial" panose="020B0604020202020204" pitchFamily="34" charset="0"/>
            <a:buChar char="•"/>
          </a:pP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Antall konsultasjoner med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tolk per år</a:t>
          </a:r>
          <a:endParaRPr lang="nb-NO" sz="1800">
            <a:effectLst/>
          </a:endParaRPr>
        </a:p>
        <a:p>
          <a:pPr marL="171450" indent="-171450" rtl="0" eaLnBrk="1" fontAlgn="ctr" latinLnBrk="0" hangingPunct="1">
            <a:buFont typeface="Arial" panose="020B0604020202020204" pitchFamily="34" charset="0"/>
            <a:buChar char="•"/>
          </a:pP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Antall barn som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trenger BCG vaksine per år</a:t>
          </a:r>
          <a:endParaRPr lang="nb-NO" sz="1800">
            <a:effectLst/>
          </a:endParaRPr>
        </a:p>
        <a:p>
          <a:pPr marL="171450" indent="-171450" rtl="0" eaLnBrk="1" fontAlgn="ctr" latinLnBrk="0" hangingPunct="1">
            <a:buFont typeface="Arial" panose="020B0604020202020204" pitchFamily="34" charset="0"/>
            <a:buChar char="•"/>
          </a:pP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Antall barn som trenger IP og/eller koordinator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helsestasjon per år</a:t>
          </a:r>
          <a:endParaRPr lang="nb-NO" sz="1800">
            <a:effectLst/>
          </a:endParaRPr>
        </a:p>
      </xdr:txBody>
    </xdr:sp>
    <xdr:clientData/>
  </xdr:twoCellAnchor>
  <xdr:twoCellAnchor>
    <xdr:from>
      <xdr:col>2</xdr:col>
      <xdr:colOff>688632</xdr:colOff>
      <xdr:row>141</xdr:row>
      <xdr:rowOff>19051</xdr:rowOff>
    </xdr:from>
    <xdr:to>
      <xdr:col>7</xdr:col>
      <xdr:colOff>9679</xdr:colOff>
      <xdr:row>149</xdr:row>
      <xdr:rowOff>160896</xdr:rowOff>
    </xdr:to>
    <xdr:sp macro="" textlink="">
      <xdr:nvSpPr>
        <xdr:cNvPr id="12" name="TekstSylinder 11">
          <a:extLst>
            <a:ext uri="{FF2B5EF4-FFF2-40B4-BE49-F238E27FC236}">
              <a16:creationId xmlns:a16="http://schemas.microsoft.com/office/drawing/2014/main" id="{B5704A33-9370-4294-8B3B-39496F276283}"/>
            </a:ext>
          </a:extLst>
        </xdr:cNvPr>
        <xdr:cNvSpPr txBox="1"/>
      </xdr:nvSpPr>
      <xdr:spPr>
        <a:xfrm>
          <a:off x="1087652" y="29746061"/>
          <a:ext cx="12443666" cy="1737926"/>
        </a:xfrm>
        <a:prstGeom prst="rect">
          <a:avLst/>
        </a:prstGeom>
        <a:solidFill>
          <a:schemeClr val="bg1">
            <a:lumMod val="95000"/>
          </a:schemeClr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nb-NO" sz="1800" b="1" i="0">
              <a:ln>
                <a:noFill/>
              </a:ln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Forklaring av utregning</a:t>
          </a:r>
        </a:p>
        <a:p>
          <a:pPr algn="l"/>
          <a:endParaRPr lang="nb-N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nb-N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Kolonne 5.2.</a:t>
          </a:r>
          <a:r>
            <a:rPr lang="nb-NO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Viser Helsedirektoratet anbefalte gjennomsnittstider (grønn kolonne). En forutsetning for at verktøyet skal gi riktig resultat er at tjenesten selv må legge inn egne tall på antall: fødte, ekstra konsultasjoner, konsultasjoner med tolk, barn med behov for BCG og Koordinator/ Individuel plan.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nb-N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Kolonne 5.3 : </a:t>
          </a:r>
          <a:r>
            <a:rPr lang="nb-NO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viser bemanningsbehovet i din tjeneste kun basert på egne tidsestimeringer (blå kolonne) på anbefalte konsultasjoner, antall ekstra konsultasjoner, antall konsultasjoner med tolk, antall barn med behov for BCG og IP.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nb-N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Kolonne 5.4 </a:t>
          </a:r>
          <a:r>
            <a:rPr lang="nb-NO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Her kan du fylle inn den reelle bemanningen i din tjeneste, og kan brukes til sammenligning  med de andre kolonnene</a:t>
          </a:r>
        </a:p>
      </xdr:txBody>
    </xdr:sp>
    <xdr:clientData/>
  </xdr:twoCellAnchor>
  <xdr:twoCellAnchor editAs="oneCell">
    <xdr:from>
      <xdr:col>6</xdr:col>
      <xdr:colOff>2111242</xdr:colOff>
      <xdr:row>72</xdr:row>
      <xdr:rowOff>53723</xdr:rowOff>
    </xdr:from>
    <xdr:to>
      <xdr:col>8</xdr:col>
      <xdr:colOff>31487</xdr:colOff>
      <xdr:row>74</xdr:row>
      <xdr:rowOff>2178</xdr:rowOff>
    </xdr:to>
    <xdr:pic>
      <xdr:nvPicPr>
        <xdr:cNvPr id="5" name="Grafikk 5" descr="Advarsel med heldekkende fyll">
          <a:extLst>
            <a:ext uri="{FF2B5EF4-FFF2-40B4-BE49-F238E27FC236}">
              <a16:creationId xmlns:a16="http://schemas.microsoft.com/office/drawing/2014/main" id="{B102C548-7476-0197-A1F5-F9F9286B2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54075">
          <a:off x="13171615" y="16885962"/>
          <a:ext cx="810917" cy="8109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ristine Hartvedt" id="{899D28CE-FD6F-4EF3-A299-D9BE6C51A57D}" userId="S::Kristine.Hartvedt@helsedir.no::cb85ef01-27e9-464a-9a38-aaecb65a56dc" providerId="AD"/>
</personList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23" dT="2025-09-30T08:21:38.34" personId="{899D28CE-FD6F-4EF3-A299-D9BE6C51A57D}" id="{575E8BA9-1487-4779-B60C-062D49815684}">
    <text>Sett inn lenke til IP her</text>
  </threadedComment>
  <threadedComment ref="C125" dT="2025-09-29T12:57:44.52" personId="{899D28CE-FD6F-4EF3-A299-D9BE6C51A57D}" id="{2F46833A-04AC-4384-B886-3C7F34BCA30A}">
    <text>Tenker vel det er lurt å fjerne denne?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elsedirektoratet.no/forebygging-diagnose-og-behandling/organisering-og-tjenestetilbud/helsestasjons-og-skolehelsetjenesten/bemanningsbehov-i-helsestasjon-0-5-ar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www.helsedirektoratet.no/forebygging-diagnose-og-behandling/organisering-og-tjenestetilbud/helsestasjons-og-skolehelsetjenesten/bemanningsbehov-i-helsestasjon-0-5-ar" TargetMode="External"/><Relationship Id="rId7" Type="http://schemas.openxmlformats.org/officeDocument/2006/relationships/hyperlink" Target="https://www.helsedirektoratet.no/forebygging-diagnose-og-behandling/organisering-og-tjenestetilbud/helsestasjons-og-skolehelsetjenesten/bemanningsbehov-i-helsestasjon-0-5-ar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.helsedirektoratet.no/tema/helsestasjons-og-skolehelsetjenesten/bemanningsbehov-i-helsestasjon-0-5-ar" TargetMode="External"/><Relationship Id="rId1" Type="http://schemas.openxmlformats.org/officeDocument/2006/relationships/hyperlink" Target="https://www.helsedirektoratet.no/forebygging-diagnose-og-behandling/organisering-og-tjenestetilbud/helsestasjons-og-skolehelsetjenesten/bemanningsbehov-i-helsestasjon-0-5-ar" TargetMode="External"/><Relationship Id="rId6" Type="http://schemas.openxmlformats.org/officeDocument/2006/relationships/hyperlink" Target="https://www.helsedirektoratet.no/forebygging-diagnose-og-behandling/organisering-og-tjenestetilbud/helsestasjons-og-skolehelsetjenesten/bemanningsbehov-i-helsestasjon-0-5-ar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helsedirektoratet.no/forebygging-diagnose-og-behandling/organisering-og-tjenestetilbud/helsestasjons-og-skolehelsetjenesten/bemanningsbehov-i-helsestasjon-0-5-a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helsedirektoratet.no/forebygging-diagnose-og-behandling/organisering-og-tjenestetilbud/helsestasjons-og-skolehelsetjenesten/bemanningsbehov-i-helsestasjon-0-5-ar" TargetMode="External"/><Relationship Id="rId9" Type="http://schemas.openxmlformats.org/officeDocument/2006/relationships/hyperlink" Target="https://www.helsedirektoratet.no/retningslinjer/helsestasjons-og-skolehelsetjenesten" TargetMode="External"/><Relationship Id="rId1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14CC-8270-48C4-AA5D-016399D19B9A}">
  <dimension ref="B1:Y162"/>
  <sheetViews>
    <sheetView tabSelected="1" zoomScale="73" zoomScaleNormal="73" workbookViewId="0">
      <selection activeCell="I14" sqref="I14"/>
    </sheetView>
  </sheetViews>
  <sheetFormatPr baseColWidth="10" defaultColWidth="11.42578125" defaultRowHeight="15" x14ac:dyDescent="0.25"/>
  <cols>
    <col min="1" max="1" width="3.5703125" style="8" customWidth="1"/>
    <col min="2" max="2" width="2.140625" style="8" customWidth="1"/>
    <col min="3" max="3" width="11.42578125" style="8"/>
    <col min="4" max="4" width="55.7109375" style="8" customWidth="1"/>
    <col min="5" max="5" width="50.42578125" style="8" customWidth="1"/>
    <col min="6" max="6" width="36" style="8" customWidth="1"/>
    <col min="7" max="7" width="35.140625" style="8" customWidth="1"/>
    <col min="8" max="8" width="6.28515625" style="8" customWidth="1"/>
    <col min="9" max="9" width="50.42578125" style="8" customWidth="1"/>
    <col min="10" max="17" width="11.42578125" style="8"/>
    <col min="18" max="18" width="26" style="8" customWidth="1"/>
    <col min="19" max="19" width="18.7109375" style="8" hidden="1" customWidth="1"/>
    <col min="20" max="20" width="19.42578125" style="8" hidden="1" customWidth="1"/>
    <col min="21" max="22" width="12.28515625" style="8" customWidth="1"/>
    <col min="23" max="23" width="11.42578125" style="8"/>
    <col min="24" max="24" width="12" style="8" bestFit="1" customWidth="1"/>
    <col min="25" max="16384" width="11.42578125" style="8"/>
  </cols>
  <sheetData>
    <row r="1" spans="2:22" x14ac:dyDescent="0.25">
      <c r="B1" s="8" t="s">
        <v>0</v>
      </c>
    </row>
    <row r="3" spans="2:22" ht="43.5" x14ac:dyDescent="0.65">
      <c r="C3" s="9" t="s">
        <v>1</v>
      </c>
    </row>
    <row r="4" spans="2:22" x14ac:dyDescent="0.25">
      <c r="G4" s="10"/>
    </row>
    <row r="5" spans="2:22" ht="18" customHeight="1" x14ac:dyDescent="0.25">
      <c r="C5" s="11" t="s">
        <v>101</v>
      </c>
      <c r="D5" s="12"/>
      <c r="E5" s="12"/>
      <c r="F5" s="12"/>
      <c r="G5" s="12"/>
      <c r="H5" s="12"/>
      <c r="I5" s="13"/>
      <c r="S5" s="14" t="s">
        <v>2</v>
      </c>
    </row>
    <row r="6" spans="2:22" ht="18" customHeight="1" x14ac:dyDescent="0.25">
      <c r="C6" s="15" t="s">
        <v>104</v>
      </c>
      <c r="D6" s="12"/>
      <c r="E6" s="12"/>
      <c r="F6" s="12"/>
      <c r="G6" s="16" t="s">
        <v>105</v>
      </c>
      <c r="H6" s="12"/>
    </row>
    <row r="7" spans="2:22" ht="18" customHeight="1" x14ac:dyDescent="0.25">
      <c r="C7" s="15" t="s">
        <v>102</v>
      </c>
      <c r="D7" s="12"/>
      <c r="E7" s="12"/>
      <c r="F7" s="12"/>
      <c r="G7" s="12"/>
      <c r="H7" s="12"/>
      <c r="S7" s="8" t="s">
        <v>3</v>
      </c>
      <c r="T7" s="8">
        <f>SUM(F45:F66)</f>
        <v>885</v>
      </c>
    </row>
    <row r="8" spans="2:22" ht="18" customHeight="1" x14ac:dyDescent="0.25">
      <c r="C8" s="17" t="s">
        <v>108</v>
      </c>
      <c r="D8" s="12"/>
      <c r="E8" s="12"/>
      <c r="F8" s="12"/>
      <c r="G8" s="12"/>
      <c r="H8" s="12"/>
      <c r="S8" s="8" t="s">
        <v>4</v>
      </c>
      <c r="T8" s="1">
        <f>(F45+F46+F48+F50+F51+F53+F54+F56+F58+F59+F61+F62+F64+F66)/T7</f>
        <v>0.8192090395480226</v>
      </c>
      <c r="U8" s="1"/>
      <c r="V8" s="1"/>
    </row>
    <row r="9" spans="2:22" ht="18" customHeight="1" x14ac:dyDescent="0.25">
      <c r="C9" s="12" t="s">
        <v>106</v>
      </c>
      <c r="D9" s="12"/>
      <c r="E9" s="12"/>
      <c r="F9" s="12"/>
      <c r="G9" s="12"/>
      <c r="H9" s="12"/>
      <c r="S9" s="8" t="s">
        <v>5</v>
      </c>
      <c r="T9" s="1">
        <f>(F47+F52+F57+F63)/T7</f>
        <v>4.519774011299435E-2</v>
      </c>
      <c r="U9" s="1"/>
      <c r="V9" s="1"/>
    </row>
    <row r="10" spans="2:22" ht="18" customHeight="1" x14ac:dyDescent="0.25">
      <c r="C10" s="17" t="s">
        <v>103</v>
      </c>
      <c r="D10" s="12"/>
      <c r="E10" s="12"/>
      <c r="F10" s="12"/>
      <c r="G10" s="12"/>
      <c r="H10" s="12"/>
      <c r="S10" s="8" t="s">
        <v>6</v>
      </c>
      <c r="T10" s="1">
        <f>(F49+F55+F60+F65)/T7</f>
        <v>0.13559322033898305</v>
      </c>
      <c r="U10" s="1"/>
      <c r="V10" s="1"/>
    </row>
    <row r="12" spans="2:22" x14ac:dyDescent="0.25">
      <c r="S12" s="8" t="s">
        <v>7</v>
      </c>
      <c r="T12" s="8">
        <f>SUM(F45:F66)/14</f>
        <v>63.214285714285715</v>
      </c>
    </row>
    <row r="13" spans="2:22" ht="26.25" x14ac:dyDescent="0.4">
      <c r="C13" s="18" t="s">
        <v>50</v>
      </c>
      <c r="E13" s="14" t="s">
        <v>51</v>
      </c>
      <c r="S13" s="8" t="s">
        <v>8</v>
      </c>
      <c r="T13" s="8">
        <v>40</v>
      </c>
    </row>
    <row r="14" spans="2:22" ht="4.5" customHeight="1" x14ac:dyDescent="0.25"/>
    <row r="15" spans="2:22" ht="21" x14ac:dyDescent="0.25">
      <c r="C15" s="19"/>
      <c r="D15" s="20" t="s">
        <v>52</v>
      </c>
      <c r="E15" s="8" t="s">
        <v>107</v>
      </c>
      <c r="F15" s="21" t="s">
        <v>53</v>
      </c>
      <c r="S15" s="8" t="s">
        <v>9</v>
      </c>
      <c r="T15" s="8">
        <v>1688</v>
      </c>
    </row>
    <row r="16" spans="2:22" ht="4.5" customHeight="1" x14ac:dyDescent="0.25"/>
    <row r="17" spans="3:22" ht="21" x14ac:dyDescent="0.25">
      <c r="C17" s="22">
        <v>100</v>
      </c>
      <c r="D17" s="20" t="s">
        <v>54</v>
      </c>
      <c r="E17" s="8" t="s">
        <v>55</v>
      </c>
      <c r="F17" s="23">
        <v>0.2</v>
      </c>
      <c r="S17" s="8" t="s">
        <v>10</v>
      </c>
      <c r="T17" s="8">
        <v>1620</v>
      </c>
    </row>
    <row r="18" spans="3:22" ht="4.5" customHeight="1" x14ac:dyDescent="0.25"/>
    <row r="19" spans="3:22" ht="21" x14ac:dyDescent="0.25">
      <c r="C19" s="24">
        <v>100</v>
      </c>
      <c r="D19" s="20" t="s">
        <v>56</v>
      </c>
      <c r="E19" s="8" t="s">
        <v>57</v>
      </c>
      <c r="F19" s="23">
        <v>7.0000000000000007E-2</v>
      </c>
      <c r="S19" s="8" t="s">
        <v>11</v>
      </c>
      <c r="T19" s="1">
        <v>0.2</v>
      </c>
      <c r="U19" s="1"/>
      <c r="V19" s="1"/>
    </row>
    <row r="34" spans="3:23" ht="51.75" customHeight="1" x14ac:dyDescent="0.25">
      <c r="I34" s="25"/>
    </row>
    <row r="35" spans="3:23" ht="26.25" x14ac:dyDescent="0.4">
      <c r="C35" s="18" t="s">
        <v>58</v>
      </c>
    </row>
    <row r="37" spans="3:23" ht="21" x14ac:dyDescent="0.35">
      <c r="D37" s="26" t="s">
        <v>59</v>
      </c>
      <c r="E37" s="7"/>
    </row>
    <row r="38" spans="3:23" ht="21" x14ac:dyDescent="0.35">
      <c r="D38" s="26" t="s">
        <v>60</v>
      </c>
      <c r="E38" s="5"/>
      <c r="F38" s="72" t="s">
        <v>92</v>
      </c>
      <c r="G38" s="27"/>
    </row>
    <row r="39" spans="3:23" x14ac:dyDescent="0.25">
      <c r="F39" s="72"/>
    </row>
    <row r="41" spans="3:23" ht="26.25" x14ac:dyDescent="0.4">
      <c r="C41" s="18" t="s">
        <v>61</v>
      </c>
    </row>
    <row r="42" spans="3:23" ht="10.5" customHeight="1" x14ac:dyDescent="0.4">
      <c r="C42" s="18"/>
    </row>
    <row r="43" spans="3:23" ht="24" thickBot="1" x14ac:dyDescent="0.4">
      <c r="D43" s="28"/>
    </row>
    <row r="44" spans="3:23" ht="70.5" thickBot="1" x14ac:dyDescent="0.3">
      <c r="D44" s="29" t="s">
        <v>62</v>
      </c>
      <c r="E44" s="30" t="s">
        <v>63</v>
      </c>
      <c r="F44" s="31" t="s">
        <v>64</v>
      </c>
      <c r="G44" s="32" t="s">
        <v>99</v>
      </c>
      <c r="H44" s="82" t="s">
        <v>93</v>
      </c>
      <c r="I44" s="83"/>
      <c r="T44" s="33"/>
      <c r="U44" s="33"/>
      <c r="V44" s="33"/>
      <c r="W44" s="33"/>
    </row>
    <row r="45" spans="3:23" ht="21.75" thickBot="1" x14ac:dyDescent="0.3">
      <c r="D45" s="34" t="s">
        <v>12</v>
      </c>
      <c r="E45" s="35" t="s">
        <v>13</v>
      </c>
      <c r="F45" s="36">
        <v>150</v>
      </c>
      <c r="G45" s="4"/>
    </row>
    <row r="46" spans="3:23" ht="21.75" thickBot="1" x14ac:dyDescent="0.3">
      <c r="D46" s="75" t="s">
        <v>14</v>
      </c>
      <c r="E46" s="35" t="s">
        <v>13</v>
      </c>
      <c r="F46" s="36">
        <v>30</v>
      </c>
      <c r="G46" s="4"/>
    </row>
    <row r="47" spans="3:23" ht="21.75" thickBot="1" x14ac:dyDescent="0.3">
      <c r="D47" s="75"/>
      <c r="E47" s="35" t="s">
        <v>15</v>
      </c>
      <c r="F47" s="36">
        <v>20</v>
      </c>
      <c r="G47" s="4"/>
    </row>
    <row r="48" spans="3:23" ht="21.75" thickBot="1" x14ac:dyDescent="0.3">
      <c r="D48" s="75" t="s">
        <v>16</v>
      </c>
      <c r="E48" s="35" t="s">
        <v>13</v>
      </c>
      <c r="F48" s="36">
        <v>45</v>
      </c>
      <c r="G48" s="4"/>
    </row>
    <row r="49" spans="4:12" ht="21.75" thickBot="1" x14ac:dyDescent="0.3">
      <c r="D49" s="75"/>
      <c r="E49" s="35" t="s">
        <v>17</v>
      </c>
      <c r="F49" s="36">
        <v>30</v>
      </c>
      <c r="G49" s="4"/>
    </row>
    <row r="50" spans="4:12" ht="21.75" thickBot="1" x14ac:dyDescent="0.3">
      <c r="D50" s="34" t="s">
        <v>18</v>
      </c>
      <c r="E50" s="35" t="s">
        <v>13</v>
      </c>
      <c r="F50" s="36">
        <v>60</v>
      </c>
      <c r="G50" s="4"/>
    </row>
    <row r="51" spans="4:12" ht="21.75" thickBot="1" x14ac:dyDescent="0.3">
      <c r="D51" s="75" t="s">
        <v>19</v>
      </c>
      <c r="E51" s="35" t="s">
        <v>13</v>
      </c>
      <c r="F51" s="36">
        <v>30</v>
      </c>
      <c r="G51" s="4"/>
    </row>
    <row r="52" spans="4:12" ht="21.75" thickBot="1" x14ac:dyDescent="0.3">
      <c r="D52" s="75"/>
      <c r="E52" s="35" t="s">
        <v>15</v>
      </c>
      <c r="F52" s="36">
        <v>20</v>
      </c>
      <c r="G52" s="4"/>
    </row>
    <row r="53" spans="4:12" ht="21.75" thickBot="1" x14ac:dyDescent="0.3">
      <c r="D53" s="34" t="s">
        <v>20</v>
      </c>
      <c r="E53" s="35" t="s">
        <v>13</v>
      </c>
      <c r="F53" s="36">
        <v>45</v>
      </c>
      <c r="G53" s="4"/>
      <c r="I53" s="73"/>
      <c r="J53" s="73"/>
      <c r="K53" s="73"/>
      <c r="L53" s="73"/>
    </row>
    <row r="54" spans="4:12" ht="21.75" thickBot="1" x14ac:dyDescent="0.3">
      <c r="D54" s="75" t="s">
        <v>21</v>
      </c>
      <c r="E54" s="35" t="s">
        <v>13</v>
      </c>
      <c r="F54" s="36">
        <v>40</v>
      </c>
      <c r="G54" s="4"/>
      <c r="I54" s="73"/>
      <c r="J54" s="73"/>
      <c r="K54" s="73"/>
      <c r="L54" s="73"/>
    </row>
    <row r="55" spans="4:12" ht="21.75" thickBot="1" x14ac:dyDescent="0.3">
      <c r="D55" s="75"/>
      <c r="E55" s="35" t="s">
        <v>17</v>
      </c>
      <c r="F55" s="36">
        <v>30</v>
      </c>
      <c r="G55" s="4"/>
    </row>
    <row r="56" spans="4:12" ht="21.75" thickBot="1" x14ac:dyDescent="0.3">
      <c r="D56" s="75" t="s">
        <v>22</v>
      </c>
      <c r="E56" s="35" t="s">
        <v>13</v>
      </c>
      <c r="F56" s="36">
        <v>30</v>
      </c>
      <c r="G56" s="4"/>
    </row>
    <row r="57" spans="4:12" ht="21.75" thickBot="1" x14ac:dyDescent="0.3">
      <c r="D57" s="75"/>
      <c r="E57" s="35" t="s">
        <v>15</v>
      </c>
      <c r="F57" s="36"/>
      <c r="G57" s="4"/>
    </row>
    <row r="58" spans="4:12" ht="21.75" thickBot="1" x14ac:dyDescent="0.3">
      <c r="D58" s="34" t="s">
        <v>23</v>
      </c>
      <c r="E58" s="35" t="s">
        <v>13</v>
      </c>
      <c r="F58" s="36">
        <v>30</v>
      </c>
      <c r="G58" s="4"/>
    </row>
    <row r="59" spans="4:12" ht="21.75" thickBot="1" x14ac:dyDescent="0.3">
      <c r="D59" s="75" t="s">
        <v>24</v>
      </c>
      <c r="E59" s="35" t="s">
        <v>13</v>
      </c>
      <c r="F59" s="36">
        <v>45</v>
      </c>
      <c r="G59" s="4"/>
    </row>
    <row r="60" spans="4:12" ht="21.75" thickBot="1" x14ac:dyDescent="0.3">
      <c r="D60" s="75"/>
      <c r="E60" s="35" t="s">
        <v>17</v>
      </c>
      <c r="F60" s="36">
        <v>30</v>
      </c>
      <c r="G60" s="4"/>
    </row>
    <row r="61" spans="4:12" ht="21.75" thickBot="1" x14ac:dyDescent="0.3">
      <c r="D61" s="34" t="s">
        <v>25</v>
      </c>
      <c r="E61" s="35" t="s">
        <v>13</v>
      </c>
      <c r="F61" s="36">
        <v>45</v>
      </c>
      <c r="G61" s="4"/>
    </row>
    <row r="62" spans="4:12" ht="21.75" thickBot="1" x14ac:dyDescent="0.3">
      <c r="D62" s="75" t="s">
        <v>65</v>
      </c>
      <c r="E62" s="35" t="s">
        <v>13</v>
      </c>
      <c r="F62" s="36">
        <v>40</v>
      </c>
      <c r="G62" s="4"/>
    </row>
    <row r="63" spans="4:12" ht="21.75" thickBot="1" x14ac:dyDescent="0.3">
      <c r="D63" s="75"/>
      <c r="E63" s="35" t="s">
        <v>15</v>
      </c>
      <c r="F63" s="36"/>
      <c r="G63" s="4"/>
    </row>
    <row r="64" spans="4:12" ht="21.75" thickBot="1" x14ac:dyDescent="0.3">
      <c r="D64" s="75" t="s">
        <v>26</v>
      </c>
      <c r="E64" s="35" t="s">
        <v>13</v>
      </c>
      <c r="F64" s="36">
        <v>60</v>
      </c>
      <c r="G64" s="4"/>
    </row>
    <row r="65" spans="3:18" ht="21.75" thickBot="1" x14ac:dyDescent="0.3">
      <c r="D65" s="75"/>
      <c r="E65" s="35" t="s">
        <v>17</v>
      </c>
      <c r="F65" s="36">
        <v>30</v>
      </c>
      <c r="G65" s="4"/>
    </row>
    <row r="66" spans="3:18" ht="21.75" thickBot="1" x14ac:dyDescent="0.3">
      <c r="D66" s="34" t="s">
        <v>27</v>
      </c>
      <c r="E66" s="35" t="s">
        <v>13</v>
      </c>
      <c r="F66" s="36">
        <v>75</v>
      </c>
      <c r="G66" s="4"/>
    </row>
    <row r="67" spans="3:18" hidden="1" x14ac:dyDescent="0.25">
      <c r="D67" s="8" t="s">
        <v>28</v>
      </c>
      <c r="F67" s="8">
        <f>(F45+F46+F48+F50+F51+F53+F54+F56+F58+F59+F61+F62+F64+F66)*E38</f>
        <v>0</v>
      </c>
      <c r="G67" s="8">
        <f>(G45+G46+G48+G50+G51+G53+G54+G56+G58+G59+G61+G62+G64+G66)*E38</f>
        <v>0</v>
      </c>
      <c r="M67" s="1"/>
      <c r="N67" s="1"/>
      <c r="O67" s="1"/>
      <c r="P67" s="1"/>
      <c r="Q67" s="1"/>
      <c r="R67" s="1"/>
    </row>
    <row r="68" spans="3:18" hidden="1" x14ac:dyDescent="0.25">
      <c r="D68" s="8" t="s">
        <v>29</v>
      </c>
      <c r="F68" s="8">
        <f>(F47+F52+F57+F63)*E38</f>
        <v>0</v>
      </c>
      <c r="G68" s="8">
        <f>(G47+G52+G57+G63)*E38</f>
        <v>0</v>
      </c>
      <c r="M68" s="1"/>
      <c r="N68" s="1"/>
      <c r="O68" s="1"/>
      <c r="P68" s="1"/>
      <c r="Q68" s="1"/>
      <c r="R68" s="1"/>
    </row>
    <row r="69" spans="3:18" hidden="1" x14ac:dyDescent="0.25">
      <c r="D69" s="8" t="s">
        <v>30</v>
      </c>
      <c r="F69" s="8">
        <f>(F49+F55+F60+F65)*E38</f>
        <v>0</v>
      </c>
      <c r="G69" s="8">
        <f>(G49+G55+G60+G65)*E38</f>
        <v>0</v>
      </c>
      <c r="M69" s="1"/>
      <c r="N69" s="1"/>
      <c r="O69" s="1"/>
      <c r="P69" s="1"/>
      <c r="Q69" s="1"/>
      <c r="R69" s="1"/>
    </row>
    <row r="72" spans="3:18" ht="26.25" x14ac:dyDescent="0.4">
      <c r="C72" s="18"/>
      <c r="D72" s="18" t="s">
        <v>66</v>
      </c>
    </row>
    <row r="73" spans="3:18" ht="46.5" x14ac:dyDescent="0.25">
      <c r="D73" s="37" t="s">
        <v>67</v>
      </c>
      <c r="E73" s="38" t="s">
        <v>68</v>
      </c>
      <c r="F73" s="39" t="s">
        <v>69</v>
      </c>
      <c r="G73" s="40" t="s">
        <v>94</v>
      </c>
    </row>
    <row r="74" spans="3:18" ht="21" customHeight="1" x14ac:dyDescent="0.25">
      <c r="D74" s="41" t="s">
        <v>70</v>
      </c>
      <c r="E74" s="42">
        <v>40</v>
      </c>
      <c r="F74" s="5"/>
      <c r="G74" s="79" t="s">
        <v>100</v>
      </c>
    </row>
    <row r="75" spans="3:18" ht="21" x14ac:dyDescent="0.25">
      <c r="D75" s="41" t="s">
        <v>71</v>
      </c>
      <c r="E75" s="42">
        <v>30</v>
      </c>
      <c r="F75" s="5"/>
      <c r="G75" s="79"/>
      <c r="I75" s="72"/>
      <c r="J75" s="72"/>
      <c r="K75" s="72"/>
    </row>
    <row r="76" spans="3:18" ht="21" x14ac:dyDescent="0.25">
      <c r="D76" s="41" t="s">
        <v>72</v>
      </c>
      <c r="E76" s="42">
        <v>30</v>
      </c>
      <c r="F76" s="5"/>
      <c r="G76" s="79"/>
    </row>
    <row r="77" spans="3:18" ht="21.75" hidden="1" thickBot="1" x14ac:dyDescent="0.3">
      <c r="D77" s="43" t="s">
        <v>28</v>
      </c>
      <c r="E77" s="42">
        <f>F74*$T$13</f>
        <v>0</v>
      </c>
      <c r="F77" s="70"/>
    </row>
    <row r="78" spans="3:18" ht="21.75" hidden="1" thickBot="1" x14ac:dyDescent="0.3">
      <c r="D78" s="43" t="s">
        <v>29</v>
      </c>
      <c r="E78" s="42">
        <f>F75*$T$13</f>
        <v>0</v>
      </c>
      <c r="F78" s="70"/>
    </row>
    <row r="79" spans="3:18" ht="21.75" hidden="1" thickBot="1" x14ac:dyDescent="0.3">
      <c r="D79" s="43" t="s">
        <v>30</v>
      </c>
      <c r="E79" s="42">
        <f>F76*$T$13</f>
        <v>0</v>
      </c>
      <c r="F79" s="70"/>
    </row>
    <row r="80" spans="3:18" ht="23.25" x14ac:dyDescent="0.25">
      <c r="D80" s="41" t="s">
        <v>73</v>
      </c>
      <c r="E80" s="42">
        <v>60</v>
      </c>
      <c r="F80" s="5"/>
      <c r="G80" s="39" t="s">
        <v>74</v>
      </c>
      <c r="I80" s="72"/>
      <c r="J80" s="72"/>
      <c r="K80" s="72"/>
      <c r="L80" s="72"/>
    </row>
    <row r="81" spans="3:11" ht="21" x14ac:dyDescent="0.25">
      <c r="D81" s="41" t="s">
        <v>75</v>
      </c>
      <c r="E81" s="42">
        <v>25</v>
      </c>
      <c r="F81" s="5"/>
      <c r="G81" s="5"/>
    </row>
    <row r="82" spans="3:11" ht="21" x14ac:dyDescent="0.25">
      <c r="D82" s="41" t="s">
        <v>76</v>
      </c>
      <c r="E82" s="42">
        <f>30*60</f>
        <v>1800</v>
      </c>
      <c r="F82" s="5"/>
      <c r="G82" s="5"/>
    </row>
    <row r="83" spans="3:11" hidden="1" x14ac:dyDescent="0.25">
      <c r="D83" s="44" t="s">
        <v>77</v>
      </c>
      <c r="E83" s="45">
        <f>$F$80*$T$12*$T8</f>
        <v>0</v>
      </c>
      <c r="F83" s="44" t="s">
        <v>78</v>
      </c>
      <c r="G83" s="8">
        <f>$F$82*E82</f>
        <v>0</v>
      </c>
      <c r="H83" s="8">
        <f>$F$82*G82</f>
        <v>0</v>
      </c>
    </row>
    <row r="84" spans="3:11" hidden="1" x14ac:dyDescent="0.25">
      <c r="D84" s="44" t="s">
        <v>79</v>
      </c>
      <c r="E84" s="45">
        <f>$F$80*$T$12*$T9</f>
        <v>0</v>
      </c>
      <c r="F84" s="44"/>
    </row>
    <row r="85" spans="3:11" hidden="1" x14ac:dyDescent="0.25">
      <c r="D85" s="44" t="s">
        <v>80</v>
      </c>
      <c r="E85" s="45">
        <f>$F$80*$T$12*$T10</f>
        <v>0</v>
      </c>
      <c r="F85" s="44"/>
    </row>
    <row r="87" spans="3:11" ht="26.25" x14ac:dyDescent="0.4">
      <c r="C87" s="18"/>
      <c r="D87" s="18" t="s">
        <v>81</v>
      </c>
    </row>
    <row r="88" spans="3:11" x14ac:dyDescent="0.25">
      <c r="H88" s="71"/>
      <c r="I88" s="71"/>
    </row>
    <row r="89" spans="3:11" ht="69.75" x14ac:dyDescent="0.25">
      <c r="D89" s="46" t="s">
        <v>82</v>
      </c>
      <c r="E89" s="47" t="s">
        <v>83</v>
      </c>
      <c r="F89" s="48" t="s">
        <v>84</v>
      </c>
      <c r="G89" s="49" t="s">
        <v>85</v>
      </c>
      <c r="H89" s="80" t="s">
        <v>95</v>
      </c>
      <c r="I89" s="81"/>
    </row>
    <row r="90" spans="3:11" ht="21" x14ac:dyDescent="0.25">
      <c r="D90" s="76" t="s">
        <v>31</v>
      </c>
      <c r="E90" s="50" t="s">
        <v>13</v>
      </c>
      <c r="F90" s="42">
        <v>5</v>
      </c>
      <c r="G90" s="5"/>
    </row>
    <row r="91" spans="3:11" ht="21" x14ac:dyDescent="0.25">
      <c r="D91" s="76"/>
      <c r="E91" s="50" t="s">
        <v>15</v>
      </c>
      <c r="F91" s="42">
        <v>5</v>
      </c>
      <c r="G91" s="5"/>
    </row>
    <row r="92" spans="3:11" ht="21" x14ac:dyDescent="0.25">
      <c r="D92" s="76"/>
      <c r="E92" s="50" t="s">
        <v>17</v>
      </c>
      <c r="F92" s="42">
        <v>5</v>
      </c>
      <c r="G92" s="5"/>
    </row>
    <row r="93" spans="3:11" ht="21" x14ac:dyDescent="0.25">
      <c r="D93" s="76" t="s">
        <v>32</v>
      </c>
      <c r="E93" s="50" t="s">
        <v>13</v>
      </c>
      <c r="F93" s="42">
        <v>15</v>
      </c>
      <c r="G93" s="5"/>
      <c r="I93" s="74"/>
      <c r="J93" s="74"/>
      <c r="K93" s="74"/>
    </row>
    <row r="94" spans="3:11" ht="21" x14ac:dyDescent="0.25">
      <c r="D94" s="76"/>
      <c r="E94" s="50" t="s">
        <v>15</v>
      </c>
      <c r="F94" s="42">
        <v>15</v>
      </c>
      <c r="G94" s="5"/>
      <c r="I94" s="74"/>
      <c r="J94" s="74"/>
      <c r="K94" s="74"/>
    </row>
    <row r="95" spans="3:11" ht="21" x14ac:dyDescent="0.25">
      <c r="D95" s="76"/>
      <c r="E95" s="50" t="s">
        <v>17</v>
      </c>
      <c r="F95" s="42">
        <v>15</v>
      </c>
      <c r="G95" s="5"/>
    </row>
    <row r="96" spans="3:11" ht="21" x14ac:dyDescent="0.25">
      <c r="D96" s="76" t="s">
        <v>33</v>
      </c>
      <c r="E96" s="50" t="s">
        <v>13</v>
      </c>
      <c r="F96" s="42">
        <v>20</v>
      </c>
      <c r="G96" s="5"/>
    </row>
    <row r="97" spans="3:7" ht="21" x14ac:dyDescent="0.25">
      <c r="D97" s="76"/>
      <c r="E97" s="50" t="s">
        <v>15</v>
      </c>
      <c r="F97" s="42">
        <v>20</v>
      </c>
      <c r="G97" s="5"/>
    </row>
    <row r="98" spans="3:7" ht="21" x14ac:dyDescent="0.25">
      <c r="D98" s="76"/>
      <c r="E98" s="50" t="s">
        <v>17</v>
      </c>
      <c r="F98" s="42">
        <v>20</v>
      </c>
      <c r="G98" s="5"/>
    </row>
    <row r="99" spans="3:7" hidden="1" x14ac:dyDescent="0.25">
      <c r="D99" s="8" t="s">
        <v>34</v>
      </c>
      <c r="F99" s="8">
        <f t="shared" ref="F99:G101" si="0">(F90+F93+F96)/100</f>
        <v>0.4</v>
      </c>
      <c r="G99" s="8">
        <f t="shared" si="0"/>
        <v>0</v>
      </c>
    </row>
    <row r="100" spans="3:7" hidden="1" x14ac:dyDescent="0.25">
      <c r="D100" s="8" t="s">
        <v>35</v>
      </c>
      <c r="F100" s="8">
        <f t="shared" si="0"/>
        <v>0.4</v>
      </c>
      <c r="G100" s="8">
        <f t="shared" si="0"/>
        <v>0</v>
      </c>
    </row>
    <row r="101" spans="3:7" hidden="1" x14ac:dyDescent="0.25">
      <c r="D101" s="8" t="s">
        <v>36</v>
      </c>
      <c r="F101" s="8">
        <f t="shared" si="0"/>
        <v>0.4</v>
      </c>
      <c r="G101" s="8">
        <f t="shared" si="0"/>
        <v>0</v>
      </c>
    </row>
    <row r="103" spans="3:7" hidden="1" x14ac:dyDescent="0.25"/>
    <row r="104" spans="3:7" ht="26.25" hidden="1" x14ac:dyDescent="0.4">
      <c r="C104" s="18" t="s">
        <v>37</v>
      </c>
    </row>
    <row r="105" spans="3:7" ht="15.75" hidden="1" thickBot="1" x14ac:dyDescent="0.3"/>
    <row r="106" spans="3:7" ht="70.5" hidden="1" thickBot="1" x14ac:dyDescent="0.3">
      <c r="D106" s="51" t="s">
        <v>86</v>
      </c>
    </row>
    <row r="107" spans="3:7" hidden="1" x14ac:dyDescent="0.25"/>
    <row r="108" spans="3:7" hidden="1" x14ac:dyDescent="0.25"/>
    <row r="109" spans="3:7" hidden="1" x14ac:dyDescent="0.25"/>
    <row r="110" spans="3:7" hidden="1" x14ac:dyDescent="0.25"/>
    <row r="111" spans="3:7" ht="15.75" hidden="1" thickBot="1" x14ac:dyDescent="0.3"/>
    <row r="112" spans="3:7" ht="47.25" hidden="1" thickBot="1" x14ac:dyDescent="0.3">
      <c r="D112" s="51" t="s">
        <v>38</v>
      </c>
    </row>
    <row r="113" spans="3:25" ht="15.75" hidden="1" thickBot="1" x14ac:dyDescent="0.3"/>
    <row r="114" spans="3:25" ht="45" hidden="1" thickBot="1" x14ac:dyDescent="0.3">
      <c r="D114" s="51" t="s">
        <v>39</v>
      </c>
      <c r="E114" s="52" t="s">
        <v>40</v>
      </c>
    </row>
    <row r="115" spans="3:25" hidden="1" x14ac:dyDescent="0.25"/>
    <row r="116" spans="3:25" ht="21" hidden="1" x14ac:dyDescent="0.25">
      <c r="D116" s="53"/>
      <c r="E116" s="54"/>
    </row>
    <row r="117" spans="3:25" ht="21.75" hidden="1" thickBot="1" x14ac:dyDescent="0.3">
      <c r="D117" s="55"/>
      <c r="E117" s="56"/>
    </row>
    <row r="118" spans="3:25" hidden="1" x14ac:dyDescent="0.25">
      <c r="D118" s="8">
        <f>E81*$F$81</f>
        <v>0</v>
      </c>
      <c r="E118" s="8">
        <f>G81*$F$81</f>
        <v>0</v>
      </c>
    </row>
    <row r="119" spans="3:25" hidden="1" x14ac:dyDescent="0.25">
      <c r="D119" s="8">
        <f>D116*$F$81</f>
        <v>0</v>
      </c>
      <c r="E119" s="8">
        <f>E116*$F$81</f>
        <v>0</v>
      </c>
    </row>
    <row r="120" spans="3:25" hidden="1" x14ac:dyDescent="0.25">
      <c r="D120" s="8">
        <f>D117*$F$81</f>
        <v>0</v>
      </c>
      <c r="E120" s="8">
        <f>E117*$F$81</f>
        <v>0</v>
      </c>
    </row>
    <row r="121" spans="3:25" hidden="1" x14ac:dyDescent="0.25"/>
    <row r="122" spans="3:25" ht="15.75" hidden="1" thickBot="1" x14ac:dyDescent="0.3"/>
    <row r="123" spans="3:25" ht="70.5" hidden="1" thickBot="1" x14ac:dyDescent="0.3">
      <c r="D123" s="51" t="s">
        <v>41</v>
      </c>
      <c r="E123" s="52" t="s">
        <v>42</v>
      </c>
      <c r="F123" s="57" t="s">
        <v>43</v>
      </c>
      <c r="G123" s="58" t="s">
        <v>44</v>
      </c>
      <c r="W123" s="72" t="s">
        <v>45</v>
      </c>
      <c r="X123" s="72"/>
      <c r="Y123" s="72"/>
    </row>
    <row r="124" spans="3:25" ht="21" hidden="1" x14ac:dyDescent="0.25">
      <c r="D124" s="59" t="s">
        <v>13</v>
      </c>
    </row>
    <row r="125" spans="3:25" ht="21.75" hidden="1" thickBot="1" x14ac:dyDescent="0.3">
      <c r="D125" s="60" t="s">
        <v>15</v>
      </c>
      <c r="E125" s="2"/>
      <c r="F125" s="55">
        <v>30</v>
      </c>
      <c r="G125" s="2"/>
    </row>
    <row r="126" spans="3:25" hidden="1" x14ac:dyDescent="0.25"/>
    <row r="127" spans="3:25" hidden="1" x14ac:dyDescent="0.25">
      <c r="S127" s="61"/>
    </row>
    <row r="128" spans="3:25" hidden="1" x14ac:dyDescent="0.25"/>
    <row r="129" spans="3:23" x14ac:dyDescent="0.25">
      <c r="G129" s="61"/>
    </row>
    <row r="130" spans="3:23" ht="26.25" x14ac:dyDescent="0.4">
      <c r="C130" s="18"/>
      <c r="D130" s="18" t="s">
        <v>87</v>
      </c>
      <c r="F130" s="18"/>
    </row>
    <row r="131" spans="3:23" x14ac:dyDescent="0.25">
      <c r="E131" s="62"/>
      <c r="F131" s="62"/>
      <c r="G131" s="62"/>
    </row>
    <row r="132" spans="3:23" ht="93" x14ac:dyDescent="0.25">
      <c r="D132" s="37" t="s">
        <v>88</v>
      </c>
      <c r="E132" s="48" t="s">
        <v>89</v>
      </c>
      <c r="F132" s="63" t="s">
        <v>90</v>
      </c>
      <c r="G132" s="49" t="s">
        <v>91</v>
      </c>
    </row>
    <row r="133" spans="3:23" ht="21" hidden="1" x14ac:dyDescent="0.25">
      <c r="D133" s="41" t="s">
        <v>46</v>
      </c>
      <c r="E133" s="64">
        <f>((G83+D118+$E83+$E77+F67)/(1-F99))/($T$15*60)</f>
        <v>0</v>
      </c>
      <c r="F133" s="65">
        <f>((H83+E118+$E83+$E77+G67)/(1-G99))/($T$15*60)</f>
        <v>0</v>
      </c>
      <c r="G133" s="3"/>
    </row>
    <row r="134" spans="3:23" ht="21" x14ac:dyDescent="0.25">
      <c r="D134" s="41" t="s">
        <v>13</v>
      </c>
      <c r="E134" s="66">
        <f>E133+0.07*E133</f>
        <v>0</v>
      </c>
      <c r="F134" s="67">
        <f>F133+0.07*F133</f>
        <v>0</v>
      </c>
      <c r="G134" s="6"/>
    </row>
    <row r="135" spans="3:23" ht="21" hidden="1" x14ac:dyDescent="0.25">
      <c r="D135" s="41" t="s">
        <v>47</v>
      </c>
      <c r="E135" s="66">
        <f>((G85+D119+$E84+$E78+F68)/(1-F100))/($T$17*60)</f>
        <v>0</v>
      </c>
      <c r="F135" s="67">
        <f>((H85+E119+$E84+$E78+G68)/(1-G100))/($T$17*60)</f>
        <v>0</v>
      </c>
      <c r="G135" s="6"/>
    </row>
    <row r="136" spans="3:23" ht="21" x14ac:dyDescent="0.25">
      <c r="D136" s="41" t="s">
        <v>15</v>
      </c>
      <c r="E136" s="66">
        <f>E135+0.07*E135</f>
        <v>0</v>
      </c>
      <c r="F136" s="67">
        <f>F135+0.07*F135</f>
        <v>0</v>
      </c>
      <c r="G136" s="6"/>
    </row>
    <row r="137" spans="3:23" ht="21" hidden="1" x14ac:dyDescent="0.25">
      <c r="D137" s="41" t="s">
        <v>48</v>
      </c>
      <c r="E137" s="66">
        <f>((D120+$E85+$E79+F69)/(1-F101))/($T$15*60)</f>
        <v>0</v>
      </c>
      <c r="F137" s="67">
        <f>((E120+$E85+$E79+G69)/(1-G101))/($T$15*60)</f>
        <v>0</v>
      </c>
      <c r="G137" s="6"/>
    </row>
    <row r="138" spans="3:23" ht="21" x14ac:dyDescent="0.25">
      <c r="D138" s="41" t="s">
        <v>17</v>
      </c>
      <c r="E138" s="66">
        <f>E137+0.07*E137</f>
        <v>0</v>
      </c>
      <c r="F138" s="67">
        <f>F137+0.07*F137</f>
        <v>0</v>
      </c>
      <c r="G138" s="6"/>
      <c r="H138" s="71"/>
      <c r="I138" s="71"/>
    </row>
    <row r="139" spans="3:23" ht="21" hidden="1" x14ac:dyDescent="0.25">
      <c r="D139" s="41" t="s">
        <v>49</v>
      </c>
      <c r="E139" s="66">
        <f>E133*$T$19+E135*$T$19+E137*$T$19</f>
        <v>0</v>
      </c>
      <c r="F139" s="67">
        <f>F133*$T$19+F135*$T$19+F137*$T$19</f>
        <v>0</v>
      </c>
      <c r="G139" s="6"/>
      <c r="H139" s="71"/>
      <c r="I139" s="71"/>
    </row>
    <row r="140" spans="3:23" ht="21" x14ac:dyDescent="0.25">
      <c r="D140" s="41" t="s">
        <v>96</v>
      </c>
      <c r="E140" s="66">
        <f>E139+0.07*E139</f>
        <v>0</v>
      </c>
      <c r="F140" s="67">
        <f>F139+0.07*F139</f>
        <v>0</v>
      </c>
      <c r="G140" s="6"/>
      <c r="H140" s="77" t="s">
        <v>97</v>
      </c>
      <c r="I140" s="78"/>
    </row>
    <row r="141" spans="3:23" x14ac:dyDescent="0.25">
      <c r="H141" s="71"/>
      <c r="I141" s="71"/>
      <c r="W141" s="8" t="s">
        <v>0</v>
      </c>
    </row>
    <row r="142" spans="3:23" x14ac:dyDescent="0.25">
      <c r="H142" s="78" t="s">
        <v>98</v>
      </c>
      <c r="I142" s="78"/>
    </row>
    <row r="143" spans="3:23" ht="26.25" x14ac:dyDescent="0.4">
      <c r="C143" s="18"/>
      <c r="H143" s="71"/>
      <c r="I143" s="71"/>
    </row>
    <row r="144" spans="3:23" x14ac:dyDescent="0.25">
      <c r="H144" s="71"/>
      <c r="I144" s="71"/>
    </row>
    <row r="145" spans="4:19" x14ac:dyDescent="0.25">
      <c r="H145" s="71"/>
      <c r="I145" s="71"/>
    </row>
    <row r="146" spans="4:19" x14ac:dyDescent="0.25">
      <c r="H146" s="71"/>
      <c r="I146" s="71"/>
    </row>
    <row r="147" spans="4:19" x14ac:dyDescent="0.25">
      <c r="H147" s="71"/>
      <c r="I147" s="71"/>
    </row>
    <row r="148" spans="4:19" x14ac:dyDescent="0.25">
      <c r="H148" s="71"/>
      <c r="I148" s="71"/>
    </row>
    <row r="149" spans="4:19" x14ac:dyDescent="0.25">
      <c r="H149" s="71"/>
      <c r="I149" s="71"/>
    </row>
    <row r="150" spans="4:19" x14ac:dyDescent="0.25">
      <c r="H150" s="71"/>
      <c r="I150" s="71"/>
    </row>
    <row r="154" spans="4:19" x14ac:dyDescent="0.2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</row>
    <row r="155" spans="4:19" x14ac:dyDescent="0.25">
      <c r="I155" s="68"/>
    </row>
    <row r="157" spans="4:19" ht="15" customHeight="1" x14ac:dyDescent="0.25"/>
    <row r="159" spans="4:19" x14ac:dyDescent="0.25">
      <c r="I159" s="27"/>
    </row>
    <row r="162" spans="5:5" x14ac:dyDescent="0.25">
      <c r="E162" s="69"/>
    </row>
  </sheetData>
  <sheetProtection algorithmName="SHA-512" hashValue="EG16mLRHheQDF09aDFydfPbS4D4dtrq9SdaItdYaEyVdOIAZ4bXLd5VV2T7t3wHAMMGFEG9Q7sIvdO2SD704KQ==" saltValue="n3cwUTFT2wQrjGjle7ST+w==" spinCount="100000" sheet="1" objects="1" scenarios="1"/>
  <mergeCells count="23">
    <mergeCell ref="H142:I142"/>
    <mergeCell ref="W123:Y123"/>
    <mergeCell ref="F38:F39"/>
    <mergeCell ref="I80:L80"/>
    <mergeCell ref="G74:G76"/>
    <mergeCell ref="H89:I89"/>
    <mergeCell ref="H44:I44"/>
    <mergeCell ref="D154:S154"/>
    <mergeCell ref="I53:L54"/>
    <mergeCell ref="I93:K94"/>
    <mergeCell ref="I75:K75"/>
    <mergeCell ref="D46:D47"/>
    <mergeCell ref="D64:D65"/>
    <mergeCell ref="D59:D60"/>
    <mergeCell ref="D56:D57"/>
    <mergeCell ref="D54:D55"/>
    <mergeCell ref="D51:D52"/>
    <mergeCell ref="D96:D98"/>
    <mergeCell ref="D48:D49"/>
    <mergeCell ref="D62:D63"/>
    <mergeCell ref="D90:D92"/>
    <mergeCell ref="D93:D95"/>
    <mergeCell ref="H140:I140"/>
  </mergeCells>
  <phoneticPr fontId="9" type="noConversion"/>
  <dataValidations disablePrompts="1" count="2">
    <dataValidation type="whole" allowBlank="1" showInputMessage="1" showErrorMessage="1" errorTitle="Feil ved inntasting" error="Du kan kun legge inn heltall mellom 0 og 100 i denne cellen. Prøv på nytt." sqref="G90:G98" xr:uid="{45CB89D7-0EED-4358-B7A2-2E879DF0EE61}">
      <formula1>0</formula1>
      <formula2>100</formula2>
    </dataValidation>
    <dataValidation type="whole" allowBlank="1" showErrorMessage="1" errorTitle="Feil ved inntasting" error="Du kan kun legge inn heltall i denne cellen. Prøv på nytt." sqref="F74:F76 G45:G66 E38 F81:G82 G125 E125 F80:F82" xr:uid="{2BAE60D3-F19E-402D-BD5C-7B0C43B4C025}">
      <formula1>0</formula1>
      <formula2>1000000</formula2>
    </dataValidation>
  </dataValidations>
  <hyperlinks>
    <hyperlink ref="F38" r:id="rId1" location="hberegningsgrunnlag" display="https://www.helsedirektoratet.no/forebygging-diagnose-og-behandling/organisering-og-tjenestetilbud/helsestasjons-og-skolehelsetjenesten/bemanningsbehov-i-helsestasjon-0-5-ar#hberegningsgrunnlag" xr:uid="{0B67BFC8-C7D4-4E23-BCDF-2B569C8A0FA8}"/>
    <hyperlink ref="W123:Y123" r:id="rId2" location="koordinatorogindividuellplan" display="Trykk her for å finne ytterligere forklaringer ang. IP og koordinering." xr:uid="{439731F9-2ED2-42A3-9BA1-8607978EAA0D}"/>
    <hyperlink ref="F38:F39" r:id="rId3" location="hberegningsgrunnlag" display="Trykk for å lese mer om beregningsgrunnlag" xr:uid="{3DDC820C-68C6-49A0-8C54-1ECBD3BD3AFE}"/>
    <hyperlink ref="H44" r:id="rId4" location="hhelsestasjonsprogrammet" xr:uid="{5ED51ECB-6658-4FBA-B70D-3B9C626EBEB1}"/>
    <hyperlink ref="G73" r:id="rId5" location="hekstrabehov " xr:uid="{3D1EFACA-F028-42E0-9E83-743F433D21A1}"/>
    <hyperlink ref="H89" r:id="rId6" location="handreanbefalteoppgaver" xr:uid="{853B2D01-B461-44C6-9032-99316FF3F492}"/>
    <hyperlink ref="H140" r:id="rId7" location="felleskontorfagligpersonell " xr:uid="{FAD6FCC0-3555-4201-924D-5AF211E6ED16}"/>
    <hyperlink ref="H142" r:id="rId8" location="hvaverktoyogkalkulatorikkeomfatter " xr:uid="{F7DFB838-4F9B-4B33-A8A8-B3A8A7445631}"/>
    <hyperlink ref="G6" r:id="rId9" display="(se lenke her)" xr:uid="{6BA41D1C-1569-49DF-B1BA-34A968A8EF04}"/>
  </hyperlinks>
  <pageMargins left="0.7" right="0.7" top="0.75" bottom="0.75" header="0.3" footer="0.3"/>
  <pageSetup paperSize="9" orientation="portrait" r:id="rId10"/>
  <drawing r:id="rId11"/>
  <legacy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9E0F2FBA89E048B8245D8FF4036D3D" ma:contentTypeVersion="6" ma:contentTypeDescription="Opprett et nytt dokument." ma:contentTypeScope="" ma:versionID="31e337db615fdaf4993eb5925cec510e">
  <xsd:schema xmlns:xsd="http://www.w3.org/2001/XMLSchema" xmlns:xs="http://www.w3.org/2001/XMLSchema" xmlns:p="http://schemas.microsoft.com/office/2006/metadata/properties" xmlns:ns2="ad8b86ab-ada5-4338-b98f-35f97b1326e6" xmlns:ns3="13082ea6-6f3c-443f-a7f5-be8f5dafbd09" targetNamespace="http://schemas.microsoft.com/office/2006/metadata/properties" ma:root="true" ma:fieldsID="b103cfab2dea8e8815cb4b65d4575015" ns2:_="" ns3:_="">
    <xsd:import namespace="ad8b86ab-ada5-4338-b98f-35f97b1326e6"/>
    <xsd:import namespace="13082ea6-6f3c-443f-a7f5-be8f5dafbd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b86ab-ada5-4338-b98f-35f97b1326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82ea6-6f3c-443f-a7f5-be8f5dafbd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FABA77-1937-4BE2-A3E9-2E56C64FB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8b86ab-ada5-4338-b98f-35f97b1326e6"/>
    <ds:schemaRef ds:uri="13082ea6-6f3c-443f-a7f5-be8f5dafbd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4E677A-0F97-44A3-A5E6-5A3F8A77B40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ad8b86ab-ada5-4338-b98f-35f97b1326e6"/>
    <ds:schemaRef ds:uri="http://purl.org/dc/elements/1.1/"/>
    <ds:schemaRef ds:uri="http://schemas.microsoft.com/office/2006/metadata/properties"/>
    <ds:schemaRef ds:uri="http://schemas.microsoft.com/office/infopath/2007/PartnerControls"/>
    <ds:schemaRef ds:uri="13082ea6-6f3c-443f-a7f5-be8f5dafbd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B72B26-7210-4975-B424-E32ACFC7FC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Til publisering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Adélie Dorseuil</dc:creator>
  <cp:keywords/>
  <dc:description/>
  <cp:lastModifiedBy>Rita Lill Lindbak</cp:lastModifiedBy>
  <cp:revision/>
  <dcterms:created xsi:type="dcterms:W3CDTF">2020-10-16T07:06:00Z</dcterms:created>
  <dcterms:modified xsi:type="dcterms:W3CDTF">2025-11-03T09:23:32Z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0x010100B49E0F2FBA89E048B8245D8FF4036D3D</vt:lpwstr>
  </property>
</Properties>
</file>